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B6396F7F-B3B0-4816-9FCC-F9D81832D9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ón 011" sheetId="1" r:id="rId1"/>
  </sheets>
  <definedNames>
    <definedName name="_xlnm._FilterDatabase" localSheetId="0" hidden="1">'Renglón 011'!$A$7:$M$23</definedName>
    <definedName name="_xlnm.Print_Area" localSheetId="0">'Renglón 011'!$A$1:$P$44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V15" i="1"/>
  <c r="U15" i="1"/>
  <c r="S15" i="1"/>
  <c r="T15" i="1" s="1"/>
  <c r="R15" i="1"/>
  <c r="K13" i="1"/>
  <c r="J13" i="1"/>
  <c r="H13" i="1"/>
  <c r="G13" i="1"/>
  <c r="G25" i="1"/>
  <c r="M11" i="1"/>
  <c r="K18" i="1"/>
  <c r="K22" i="1"/>
  <c r="K16" i="1"/>
  <c r="H32" i="1"/>
  <c r="G32" i="1"/>
  <c r="M37" i="1"/>
  <c r="M10" i="1"/>
  <c r="M24" i="1" l="1"/>
  <c r="M30" i="1"/>
  <c r="M27" i="1"/>
  <c r="M9" i="1"/>
  <c r="M12" i="1"/>
  <c r="M14" i="1"/>
  <c r="M16" i="1"/>
  <c r="M17" i="1"/>
  <c r="M18" i="1"/>
  <c r="M19" i="1"/>
  <c r="M20" i="1"/>
  <c r="M21" i="1"/>
  <c r="M26" i="1"/>
  <c r="M29" i="1"/>
  <c r="M28" i="1"/>
  <c r="M23" i="1"/>
  <c r="M25" i="1"/>
  <c r="M34" i="1"/>
  <c r="M35" i="1"/>
  <c r="M36" i="1"/>
  <c r="M38" i="1"/>
  <c r="M33" i="1" l="1"/>
  <c r="M32" i="1"/>
  <c r="M31" i="1"/>
  <c r="M22" i="1"/>
  <c r="M13" i="1" l="1"/>
</calcChain>
</file>

<file path=xl/sharedStrings.xml><?xml version="1.0" encoding="utf-8"?>
<sst xmlns="http://schemas.openxmlformats.org/spreadsheetml/2006/main" count="170" uniqueCount="98">
  <si>
    <t>NO.</t>
  </si>
  <si>
    <t>RENGLÓN</t>
  </si>
  <si>
    <t>COMPLEMENTO PERSONAL</t>
  </si>
  <si>
    <t>BONO PROFESIONAL</t>
  </si>
  <si>
    <t>TOTAL</t>
  </si>
  <si>
    <t>011</t>
  </si>
  <si>
    <t>Asesor Profesional Especializado IV</t>
  </si>
  <si>
    <t>Profesional III</t>
  </si>
  <si>
    <t>Asistente Profesional I</t>
  </si>
  <si>
    <t>Trabajador Operativo IV</t>
  </si>
  <si>
    <t>Unidad de Acceso a la Información Pública</t>
  </si>
  <si>
    <t xml:space="preserve"> Renglón 011 " Personal Permanente " </t>
  </si>
  <si>
    <t>Secretario Ejecutivo I</t>
  </si>
  <si>
    <t>NOMBRE COMPLETO</t>
  </si>
  <si>
    <t>SALARIO BASE</t>
  </si>
  <si>
    <t>BONO
66-2000</t>
  </si>
  <si>
    <t>OTROS BONOS</t>
  </si>
  <si>
    <t>Vilma Lissette Escobar Funes</t>
  </si>
  <si>
    <t>Ana Yolanda del Rosario Martínez Peña</t>
  </si>
  <si>
    <t>Roberto Luis Tun Reyes</t>
  </si>
  <si>
    <t>Sandra Izabel Zapeta Pérez</t>
  </si>
  <si>
    <t>Luis Eduardo Navarro Orozco</t>
  </si>
  <si>
    <t>Asistente Profesional II</t>
  </si>
  <si>
    <t>PUESTO NOMINAL</t>
  </si>
  <si>
    <t>PUESTO FUNCIONAL</t>
  </si>
  <si>
    <t>UNIDAD ADMINISTRATIVA</t>
  </si>
  <si>
    <t>Conserje</t>
  </si>
  <si>
    <t>Subdirección Administrativa</t>
  </si>
  <si>
    <t>Secretaria Recepcionista</t>
  </si>
  <si>
    <t>Subdirección de Desarrollo Académico</t>
  </si>
  <si>
    <t>Subdirección de Evaluación Docente</t>
  </si>
  <si>
    <t>Jefe de Gestión</t>
  </si>
  <si>
    <t>Subdirección de Recursos Humanos</t>
  </si>
  <si>
    <t>Jefe de Contabilidad</t>
  </si>
  <si>
    <t>Subdirección Financiera</t>
  </si>
  <si>
    <t>Jefe de Tesorería</t>
  </si>
  <si>
    <t>Mensajero</t>
  </si>
  <si>
    <t>Jefe de Compras</t>
  </si>
  <si>
    <t>Asistente Dirección Académica</t>
  </si>
  <si>
    <t>Dirección Académica</t>
  </si>
  <si>
    <t>Analista de Desarrollo Curricular</t>
  </si>
  <si>
    <t>Jefe de Servicios Generales</t>
  </si>
  <si>
    <t>Dirección de Auditoría Interna</t>
  </si>
  <si>
    <t>Stephanie Victoria Morales Fuentes</t>
  </si>
  <si>
    <t>Subdirección de Control Académico</t>
  </si>
  <si>
    <t>Ana Lucía Vásquez Garcia</t>
  </si>
  <si>
    <t>Alva Sucena Rivera Guevara</t>
  </si>
  <si>
    <t>Analista de Registro Académico</t>
  </si>
  <si>
    <t>Heidy Adaly Barahona Avila</t>
  </si>
  <si>
    <t>Asistente Subdirección Administrativa</t>
  </si>
  <si>
    <t>Edgar Yovany Sipac Teleguario</t>
  </si>
  <si>
    <t>Carlos Santiago Archila Sapón</t>
  </si>
  <si>
    <t>Diana Andrea Hiemann Fajardo</t>
  </si>
  <si>
    <t>Dirección General</t>
  </si>
  <si>
    <t>Jefe de Inventarios</t>
  </si>
  <si>
    <t>Jefe de Evaluación de Planes y Currículo</t>
  </si>
  <si>
    <t>Director General</t>
  </si>
  <si>
    <t>Director General INEES</t>
  </si>
  <si>
    <t>GASTOS DE REPRESENTACIÓN</t>
  </si>
  <si>
    <t>Claudia Elizabeth Méndez López</t>
  </si>
  <si>
    <t>Asistente Subdirección de Recursos Humanos</t>
  </si>
  <si>
    <t>Pablo Daniel Rangel Romero</t>
  </si>
  <si>
    <t>Subdirector General</t>
  </si>
  <si>
    <t>Subdirector General INEES</t>
  </si>
  <si>
    <t>Jefe de Presupuesto</t>
  </si>
  <si>
    <t>Aldo Nery Bonilla Vicente</t>
  </si>
  <si>
    <t>Jefe de Coordinación y Enlace</t>
  </si>
  <si>
    <t>Subdirección de Cooperación</t>
  </si>
  <si>
    <t>Jefe de Desarrollo Curricular</t>
  </si>
  <si>
    <t>BONO 14</t>
  </si>
  <si>
    <t>Cesar Humberto Tello Zapeta</t>
  </si>
  <si>
    <t>José Raúl Hernández Virula</t>
  </si>
  <si>
    <t>Dalila del Rosario Enriquez Juarez de Javier</t>
  </si>
  <si>
    <t>Asistente Subdirección de Control Académico</t>
  </si>
  <si>
    <t>Asistente Subdirección Desarrollo Académico</t>
  </si>
  <si>
    <t>Asistente Subdirección Evaluación Docente</t>
  </si>
  <si>
    <t>Asistente Direccción de Auditoría Interna</t>
  </si>
  <si>
    <t>Ana María Pineda Reyes de Perez</t>
  </si>
  <si>
    <t>Asistente Dirección General</t>
  </si>
  <si>
    <t>Asistente Profesional IV</t>
  </si>
  <si>
    <t>Analista de Evaluación de Planes y Currículo</t>
  </si>
  <si>
    <t>Andrea María Ortiz Morales</t>
  </si>
  <si>
    <t>BONO VACACIONAL</t>
  </si>
  <si>
    <t>Dina Lizeth Arriaza Soto*</t>
  </si>
  <si>
    <t>Karla Jailenne Alejandra Quevedo Rivera</t>
  </si>
  <si>
    <t>Jefe de Registro Académico</t>
  </si>
  <si>
    <t>Jefe Desarrollo Ntic Aplicados a la Educación</t>
  </si>
  <si>
    <t>Luis Albero Rodas Santos**</t>
  </si>
  <si>
    <t>Christopher Emanuel Divas Navichoque**</t>
  </si>
  <si>
    <t>Maritza Aracely Serin Paul de Rivas**</t>
  </si>
  <si>
    <t>Diana Isabel Alvarez Obando**</t>
  </si>
  <si>
    <t>**En proceso de aprobación bono ajuste al salario mínimo 2025</t>
  </si>
  <si>
    <t>Nómina  Mensual marzo 2025</t>
  </si>
  <si>
    <t xml:space="preserve">María Salomé Chocoj Argueta * </t>
  </si>
  <si>
    <t xml:space="preserve">* Renuncia con efectos a partir del 22 de marzo </t>
  </si>
  <si>
    <t>NÓMINA ADICIONAL</t>
  </si>
  <si>
    <t>Evelin Karina González Recinos***</t>
  </si>
  <si>
    <t>***Salario proporcional por traslado al puesto de Jefe de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</si>
</sst>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.5"/>
      <color theme="0"/>
      <name val="Calibri"/>
      <family val="2"/>
      <scheme val="minor"/>
    </font>
    <font>
      <sz val="11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44" fontId="9" fillId="0" borderId="0" xfId="1" applyFont="1"/>
    <xf numFmtId="44" fontId="5" fillId="0" borderId="0" xfId="1" applyFont="1"/>
    <xf numFmtId="2" fontId="5" fillId="0" borderId="0" xfId="0" applyNumberFormat="1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44" fontId="5" fillId="0" borderId="0" xfId="0" applyNumberFormat="1" applyFont="1"/>
    <xf numFmtId="0" fontId="0" fillId="0" borderId="3" xfId="0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2620493</xdr:colOff>
      <xdr:row>43</xdr:row>
      <xdr:rowOff>144559</xdr:rowOff>
    </xdr:from>
    <xdr:to>
      <xdr:col>11</xdr:col>
      <xdr:colOff>672874</xdr:colOff>
      <xdr:row>44</xdr:row>
      <xdr:rowOff>16253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620E73-EB75-BA9C-C626-835D96D7ED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2934258" y="12527059"/>
          <a:ext cx="11914057" cy="219076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0</xdr:row>
      <xdr:rowOff>21852</xdr:rowOff>
    </xdr:from>
    <xdr:to>
      <xdr:col>1</xdr:col>
      <xdr:colOff>2588559</xdr:colOff>
      <xdr:row>4</xdr:row>
      <xdr:rowOff>187107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64024B-CF7C-2075-DCBA-0EC30E453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21852"/>
          <a:ext cx="2839011" cy="770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4"/>
  <sheetViews>
    <sheetView showGridLines="0" tabSelected="1" view="pageBreakPreview" topLeftCell="A4" zoomScale="85" zoomScaleNormal="85" zoomScaleSheetLayoutView="85" workbookViewId="0">
      <selection activeCell="D18" sqref="D18"/>
    </sheetView>
  </sheetViews>
  <sheetFormatPr baseColWidth="10" defaultColWidth="9.140625" defaultRowHeight="15" x14ac:dyDescent="0.25"/>
  <cols>
    <col min="1" max="1" width="4.7109375" customWidth="1"/>
    <col min="2" max="2" width="39.5703125" style="1" customWidth="1"/>
    <col min="3" max="3" width="10" style="1" customWidth="1"/>
    <col min="4" max="4" width="24.42578125" style="1" customWidth="1"/>
    <col min="5" max="5" width="33.28515625" style="1" customWidth="1"/>
    <col min="6" max="6" width="28.7109375" customWidth="1"/>
    <col min="7" max="7" width="14" customWidth="1"/>
    <col min="8" max="8" width="16.140625" customWidth="1"/>
    <col min="9" max="11" width="14" customWidth="1"/>
    <col min="12" max="12" width="13.85546875" customWidth="1"/>
    <col min="13" max="14" width="13" style="2" customWidth="1"/>
    <col min="15" max="15" width="13.7109375" hidden="1" customWidth="1"/>
    <col min="16" max="16" width="12" hidden="1" customWidth="1"/>
    <col min="17" max="17" width="11.5703125" bestFit="1" customWidth="1"/>
    <col min="18" max="18" width="11.28515625" bestFit="1" customWidth="1"/>
    <col min="19" max="19" width="9.7109375" bestFit="1" customWidth="1"/>
  </cols>
  <sheetData>
    <row r="1" spans="1:22" ht="9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7"/>
    </row>
    <row r="2" spans="1:22" ht="6.7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17"/>
    </row>
    <row r="3" spans="1:22" ht="15.75" x14ac:dyDescent="0.25">
      <c r="A3" s="29" t="s">
        <v>10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18"/>
    </row>
    <row r="4" spans="1:22" ht="15.75" x14ac:dyDescent="0.25">
      <c r="A4" s="30" t="s">
        <v>92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19"/>
    </row>
    <row r="5" spans="1:22" ht="15.75" x14ac:dyDescent="0.25">
      <c r="A5" s="29" t="s">
        <v>11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18"/>
    </row>
    <row r="6" spans="1:22" ht="3" customHeight="1" x14ac:dyDescent="0.25"/>
    <row r="7" spans="1:22" s="11" customFormat="1" ht="15" customHeight="1" x14ac:dyDescent="0.25">
      <c r="A7" s="26" t="s">
        <v>0</v>
      </c>
      <c r="B7" s="26" t="s">
        <v>13</v>
      </c>
      <c r="C7" s="26" t="s">
        <v>1</v>
      </c>
      <c r="D7" s="25" t="s">
        <v>23</v>
      </c>
      <c r="E7" s="25" t="s">
        <v>24</v>
      </c>
      <c r="F7" s="25" t="s">
        <v>25</v>
      </c>
      <c r="G7" s="26" t="s">
        <v>14</v>
      </c>
      <c r="H7" s="26" t="s">
        <v>2</v>
      </c>
      <c r="I7" s="26" t="s">
        <v>3</v>
      </c>
      <c r="J7" s="26" t="s">
        <v>15</v>
      </c>
      <c r="K7" s="26" t="s">
        <v>16</v>
      </c>
      <c r="L7" s="32" t="s">
        <v>58</v>
      </c>
      <c r="M7" s="26" t="s">
        <v>4</v>
      </c>
      <c r="N7" s="26" t="s">
        <v>95</v>
      </c>
      <c r="O7" s="26" t="s">
        <v>82</v>
      </c>
      <c r="P7" s="26" t="s">
        <v>69</v>
      </c>
    </row>
    <row r="8" spans="1:22" s="11" customFormat="1" ht="15" customHeight="1" x14ac:dyDescent="0.25">
      <c r="A8" s="27"/>
      <c r="B8" s="27"/>
      <c r="C8" s="27"/>
      <c r="D8" s="25"/>
      <c r="E8" s="25"/>
      <c r="F8" s="25"/>
      <c r="G8" s="27"/>
      <c r="H8" s="27"/>
      <c r="I8" s="27"/>
      <c r="J8" s="27"/>
      <c r="K8" s="27"/>
      <c r="L8" s="33"/>
      <c r="M8" s="27"/>
      <c r="N8" s="27"/>
      <c r="O8" s="27"/>
      <c r="P8" s="27"/>
    </row>
    <row r="9" spans="1:22" s="4" customFormat="1" ht="26.25" customHeight="1" x14ac:dyDescent="0.2">
      <c r="A9" s="3">
        <v>1</v>
      </c>
      <c r="B9" s="6" t="s">
        <v>61</v>
      </c>
      <c r="C9" s="10" t="s">
        <v>5</v>
      </c>
      <c r="D9" s="5" t="s">
        <v>56</v>
      </c>
      <c r="E9" s="6" t="s">
        <v>57</v>
      </c>
      <c r="F9" s="7" t="s">
        <v>53</v>
      </c>
      <c r="G9" s="9">
        <v>12000</v>
      </c>
      <c r="H9" s="9">
        <v>4000</v>
      </c>
      <c r="I9" s="9">
        <v>375</v>
      </c>
      <c r="J9" s="9">
        <v>250</v>
      </c>
      <c r="K9" s="9">
        <v>5000</v>
      </c>
      <c r="L9" s="9">
        <v>6000</v>
      </c>
      <c r="M9" s="9">
        <f>(G9+H9+I9+K9+J9+L9)</f>
        <v>27625</v>
      </c>
      <c r="N9" s="9"/>
      <c r="O9" s="9">
        <v>165.03</v>
      </c>
      <c r="P9" s="9"/>
    </row>
    <row r="10" spans="1:22" s="4" customFormat="1" ht="26.25" customHeight="1" x14ac:dyDescent="0.2">
      <c r="A10" s="3">
        <v>2</v>
      </c>
      <c r="B10" s="6" t="s">
        <v>65</v>
      </c>
      <c r="C10" s="10" t="s">
        <v>5</v>
      </c>
      <c r="D10" s="5" t="s">
        <v>62</v>
      </c>
      <c r="E10" s="6" t="s">
        <v>63</v>
      </c>
      <c r="F10" s="7" t="s">
        <v>53</v>
      </c>
      <c r="G10" s="9">
        <v>10000</v>
      </c>
      <c r="H10" s="9">
        <v>4000</v>
      </c>
      <c r="I10" s="9">
        <v>375</v>
      </c>
      <c r="J10" s="9">
        <v>250</v>
      </c>
      <c r="K10" s="9">
        <v>5000</v>
      </c>
      <c r="L10" s="9">
        <v>6000</v>
      </c>
      <c r="M10" s="9">
        <f>(G10+H10+I10+K10+J10+L10)</f>
        <v>25625</v>
      </c>
      <c r="N10" s="9"/>
      <c r="O10" s="9">
        <v>157.91999999999999</v>
      </c>
      <c r="P10" s="9"/>
    </row>
    <row r="11" spans="1:22" s="4" customFormat="1" ht="26.25" customHeight="1" x14ac:dyDescent="0.2">
      <c r="A11" s="3">
        <v>3</v>
      </c>
      <c r="B11" s="6" t="s">
        <v>93</v>
      </c>
      <c r="C11" s="10" t="s">
        <v>5</v>
      </c>
      <c r="D11" s="5" t="s">
        <v>79</v>
      </c>
      <c r="E11" s="5" t="s">
        <v>78</v>
      </c>
      <c r="F11" s="7" t="s">
        <v>53</v>
      </c>
      <c r="G11" s="9">
        <v>2441</v>
      </c>
      <c r="H11" s="9">
        <v>1400</v>
      </c>
      <c r="I11" s="9"/>
      <c r="J11" s="9">
        <v>250</v>
      </c>
      <c r="K11" s="9">
        <v>1400</v>
      </c>
      <c r="L11" s="9"/>
      <c r="M11" s="9">
        <f>(G11+H11+I11+K11+J11+L11)</f>
        <v>5491</v>
      </c>
      <c r="N11" s="9"/>
      <c r="O11" s="9">
        <v>31.69</v>
      </c>
      <c r="P11" s="9"/>
    </row>
    <row r="12" spans="1:22" s="4" customFormat="1" ht="26.25" customHeight="1" x14ac:dyDescent="0.2">
      <c r="A12" s="3">
        <v>4</v>
      </c>
      <c r="B12" s="6" t="s">
        <v>21</v>
      </c>
      <c r="C12" s="10" t="s">
        <v>5</v>
      </c>
      <c r="D12" s="5" t="s">
        <v>22</v>
      </c>
      <c r="E12" s="6" t="s">
        <v>38</v>
      </c>
      <c r="F12" s="7" t="s">
        <v>39</v>
      </c>
      <c r="G12" s="9">
        <v>2120</v>
      </c>
      <c r="H12" s="9">
        <v>1400</v>
      </c>
      <c r="I12" s="9">
        <v>0</v>
      </c>
      <c r="J12" s="9">
        <v>250</v>
      </c>
      <c r="K12" s="9">
        <v>1400</v>
      </c>
      <c r="L12" s="9"/>
      <c r="M12" s="9">
        <f t="shared" ref="M12:M38" si="0">(G12+H12+I12+K12+J12)</f>
        <v>5170</v>
      </c>
      <c r="N12" s="9"/>
      <c r="O12" s="9">
        <v>200</v>
      </c>
      <c r="P12" s="9"/>
    </row>
    <row r="13" spans="1:22" s="4" customFormat="1" ht="26.25" hidden="1" customHeight="1" x14ac:dyDescent="0.2">
      <c r="A13" s="3"/>
      <c r="B13" s="6" t="s">
        <v>83</v>
      </c>
      <c r="C13" s="10" t="s">
        <v>5</v>
      </c>
      <c r="D13" s="5" t="s">
        <v>22</v>
      </c>
      <c r="E13" s="6" t="s">
        <v>76</v>
      </c>
      <c r="F13" s="7" t="s">
        <v>42</v>
      </c>
      <c r="G13" s="9">
        <f>68.3870967741936*15</f>
        <v>1025.8064516129039</v>
      </c>
      <c r="H13" s="9">
        <f>45.1612903225806*15</f>
        <v>677.41935483870895</v>
      </c>
      <c r="I13" s="9">
        <v>0</v>
      </c>
      <c r="J13" s="9">
        <f>8.06451612903226*15</f>
        <v>120.9677419354839</v>
      </c>
      <c r="K13" s="9">
        <f>45.1612903225806*15</f>
        <v>677.41935483870895</v>
      </c>
      <c r="L13" s="9"/>
      <c r="M13" s="9">
        <f t="shared" si="0"/>
        <v>2501.6129032258054</v>
      </c>
      <c r="N13" s="9"/>
      <c r="O13" s="9">
        <v>200</v>
      </c>
      <c r="P13" s="9"/>
    </row>
    <row r="14" spans="1:22" s="4" customFormat="1" ht="26.25" customHeight="1" x14ac:dyDescent="0.2">
      <c r="A14" s="3">
        <v>5</v>
      </c>
      <c r="B14" s="5" t="s">
        <v>90</v>
      </c>
      <c r="C14" s="10" t="s">
        <v>5</v>
      </c>
      <c r="D14" s="5" t="s">
        <v>12</v>
      </c>
      <c r="E14" s="6" t="s">
        <v>28</v>
      </c>
      <c r="F14" s="7" t="s">
        <v>27</v>
      </c>
      <c r="G14" s="9">
        <v>1286</v>
      </c>
      <c r="H14" s="9">
        <v>1200</v>
      </c>
      <c r="I14" s="9">
        <v>0</v>
      </c>
      <c r="J14" s="9">
        <v>250</v>
      </c>
      <c r="K14" s="9">
        <v>1200</v>
      </c>
      <c r="L14" s="9"/>
      <c r="M14" s="9">
        <f t="shared" si="0"/>
        <v>3936</v>
      </c>
      <c r="N14" s="9"/>
      <c r="O14" s="9">
        <v>200</v>
      </c>
      <c r="P14" s="9"/>
    </row>
    <row r="15" spans="1:22" s="4" customFormat="1" ht="26.25" customHeight="1" x14ac:dyDescent="0.2">
      <c r="A15" s="3">
        <v>6</v>
      </c>
      <c r="B15" s="5" t="s">
        <v>96</v>
      </c>
      <c r="C15" s="10" t="s">
        <v>5</v>
      </c>
      <c r="D15" s="5" t="s">
        <v>6</v>
      </c>
      <c r="E15" s="6" t="s">
        <v>54</v>
      </c>
      <c r="F15" s="7" t="s">
        <v>27</v>
      </c>
      <c r="G15" s="9">
        <v>3862.29</v>
      </c>
      <c r="H15" s="9">
        <v>1142.8599999999999</v>
      </c>
      <c r="I15" s="9">
        <v>214.29</v>
      </c>
      <c r="J15" s="9">
        <v>142.86000000000001</v>
      </c>
      <c r="K15" s="9">
        <v>1142.8599999999999</v>
      </c>
      <c r="L15" s="9"/>
      <c r="M15" s="9">
        <f t="shared" si="0"/>
        <v>6505.1599999999989</v>
      </c>
      <c r="N15" s="9">
        <v>4878.84</v>
      </c>
      <c r="O15" s="9">
        <v>200</v>
      </c>
      <c r="P15" s="9"/>
      <c r="Q15" s="23"/>
      <c r="R15" s="15">
        <f>6759/28*16</f>
        <v>3862.2857142857142</v>
      </c>
      <c r="S15" s="16">
        <f>2000/28*16</f>
        <v>1142.8571428571429</v>
      </c>
      <c r="T15" s="16">
        <f>+S15</f>
        <v>1142.8571428571429</v>
      </c>
      <c r="U15" s="16">
        <f>375/28*16</f>
        <v>214.28571428571428</v>
      </c>
      <c r="V15" s="16">
        <f>250/28*16</f>
        <v>142.85714285714286</v>
      </c>
    </row>
    <row r="16" spans="1:22" s="4" customFormat="1" ht="26.25" customHeight="1" x14ac:dyDescent="0.2">
      <c r="A16" s="3">
        <v>7</v>
      </c>
      <c r="B16" s="6" t="s">
        <v>87</v>
      </c>
      <c r="C16" s="10" t="s">
        <v>5</v>
      </c>
      <c r="D16" s="5" t="s">
        <v>9</v>
      </c>
      <c r="E16" s="6" t="s">
        <v>26</v>
      </c>
      <c r="F16" s="7" t="s">
        <v>27</v>
      </c>
      <c r="G16" s="9">
        <v>1105</v>
      </c>
      <c r="H16" s="9">
        <v>1000</v>
      </c>
      <c r="I16" s="9">
        <v>0</v>
      </c>
      <c r="J16" s="9">
        <v>250</v>
      </c>
      <c r="K16" s="9">
        <f>1000+280</f>
        <v>1280</v>
      </c>
      <c r="L16" s="9"/>
      <c r="M16" s="9">
        <f t="shared" si="0"/>
        <v>3635</v>
      </c>
      <c r="N16" s="9"/>
      <c r="O16" s="9">
        <v>200</v>
      </c>
      <c r="P16" s="9"/>
    </row>
    <row r="17" spans="1:21" s="4" customFormat="1" ht="30" hidden="1" x14ac:dyDescent="0.2">
      <c r="A17" s="3">
        <v>9</v>
      </c>
      <c r="B17" s="24"/>
      <c r="C17" s="10" t="s">
        <v>5</v>
      </c>
      <c r="D17" s="5" t="s">
        <v>6</v>
      </c>
      <c r="E17" s="6" t="s">
        <v>54</v>
      </c>
      <c r="F17" s="7" t="s">
        <v>27</v>
      </c>
      <c r="G17" s="9"/>
      <c r="H17" s="9"/>
      <c r="I17" s="9"/>
      <c r="J17" s="9"/>
      <c r="K17" s="9"/>
      <c r="L17" s="9"/>
      <c r="M17" s="9">
        <f t="shared" si="0"/>
        <v>0</v>
      </c>
      <c r="N17" s="9"/>
      <c r="O17" s="9">
        <v>200</v>
      </c>
      <c r="P17" s="9"/>
    </row>
    <row r="18" spans="1:21" s="4" customFormat="1" ht="26.25" customHeight="1" x14ac:dyDescent="0.2">
      <c r="A18" s="3">
        <v>8</v>
      </c>
      <c r="B18" s="6" t="s">
        <v>88</v>
      </c>
      <c r="C18" s="10" t="s">
        <v>5</v>
      </c>
      <c r="D18" s="5" t="s">
        <v>9</v>
      </c>
      <c r="E18" s="6" t="s">
        <v>36</v>
      </c>
      <c r="F18" s="7" t="s">
        <v>27</v>
      </c>
      <c r="G18" s="9">
        <v>1105</v>
      </c>
      <c r="H18" s="9">
        <v>1000</v>
      </c>
      <c r="I18" s="9">
        <v>0</v>
      </c>
      <c r="J18" s="9">
        <v>250</v>
      </c>
      <c r="K18" s="9">
        <f>1000+280</f>
        <v>1280</v>
      </c>
      <c r="L18" s="9"/>
      <c r="M18" s="9">
        <f t="shared" si="0"/>
        <v>3635</v>
      </c>
      <c r="N18" s="9"/>
      <c r="O18" s="9">
        <v>200</v>
      </c>
      <c r="P18" s="9"/>
    </row>
    <row r="19" spans="1:21" s="4" customFormat="1" ht="26.25" customHeight="1" x14ac:dyDescent="0.2">
      <c r="A19" s="3">
        <v>9</v>
      </c>
      <c r="B19" s="6" t="s">
        <v>48</v>
      </c>
      <c r="C19" s="10" t="s">
        <v>5</v>
      </c>
      <c r="D19" s="5" t="s">
        <v>6</v>
      </c>
      <c r="E19" s="6" t="s">
        <v>37</v>
      </c>
      <c r="F19" s="7" t="s">
        <v>27</v>
      </c>
      <c r="G19" s="9">
        <v>6759</v>
      </c>
      <c r="H19" s="9">
        <v>2000</v>
      </c>
      <c r="I19" s="9">
        <v>375</v>
      </c>
      <c r="J19" s="9">
        <v>250</v>
      </c>
      <c r="K19" s="9">
        <v>2000</v>
      </c>
      <c r="L19" s="9"/>
      <c r="M19" s="9">
        <f t="shared" si="0"/>
        <v>11384</v>
      </c>
      <c r="N19" s="9"/>
      <c r="O19" s="9">
        <v>200</v>
      </c>
      <c r="P19" s="9"/>
    </row>
    <row r="20" spans="1:21" s="4" customFormat="1" ht="26.25" customHeight="1" x14ac:dyDescent="0.2">
      <c r="A20" s="3">
        <v>10</v>
      </c>
      <c r="B20" s="6" t="s">
        <v>51</v>
      </c>
      <c r="C20" s="10" t="s">
        <v>5</v>
      </c>
      <c r="D20" s="5" t="s">
        <v>6</v>
      </c>
      <c r="E20" s="6" t="s">
        <v>41</v>
      </c>
      <c r="F20" s="7" t="s">
        <v>27</v>
      </c>
      <c r="G20" s="9">
        <v>6759</v>
      </c>
      <c r="H20" s="9">
        <v>2000</v>
      </c>
      <c r="I20" s="9">
        <v>375</v>
      </c>
      <c r="J20" s="9">
        <v>250</v>
      </c>
      <c r="K20" s="9">
        <v>2000</v>
      </c>
      <c r="L20" s="9"/>
      <c r="M20" s="9">
        <f t="shared" si="0"/>
        <v>11384</v>
      </c>
      <c r="N20" s="9"/>
      <c r="O20" s="9">
        <v>200</v>
      </c>
      <c r="P20" s="9"/>
    </row>
    <row r="21" spans="1:21" s="4" customFormat="1" ht="26.25" customHeight="1" x14ac:dyDescent="0.2">
      <c r="A21" s="3">
        <v>11</v>
      </c>
      <c r="B21" s="6" t="s">
        <v>50</v>
      </c>
      <c r="C21" s="10" t="s">
        <v>5</v>
      </c>
      <c r="D21" s="5" t="s">
        <v>8</v>
      </c>
      <c r="E21" s="6" t="s">
        <v>49</v>
      </c>
      <c r="F21" s="7" t="s">
        <v>27</v>
      </c>
      <c r="G21" s="9">
        <v>1960</v>
      </c>
      <c r="H21" s="9">
        <v>1400</v>
      </c>
      <c r="I21" s="9">
        <v>0</v>
      </c>
      <c r="J21" s="9">
        <v>250</v>
      </c>
      <c r="K21" s="9">
        <v>1400</v>
      </c>
      <c r="L21" s="9"/>
      <c r="M21" s="9">
        <f t="shared" si="0"/>
        <v>5010</v>
      </c>
      <c r="N21" s="9"/>
      <c r="O21" s="9">
        <v>200</v>
      </c>
      <c r="P21" s="9"/>
    </row>
    <row r="22" spans="1:21" s="4" customFormat="1" ht="26.25" customHeight="1" x14ac:dyDescent="0.2">
      <c r="A22" s="3">
        <v>12</v>
      </c>
      <c r="B22" s="6" t="s">
        <v>89</v>
      </c>
      <c r="C22" s="10" t="s">
        <v>5</v>
      </c>
      <c r="D22" s="5" t="s">
        <v>9</v>
      </c>
      <c r="E22" s="6" t="s">
        <v>26</v>
      </c>
      <c r="F22" s="7" t="s">
        <v>27</v>
      </c>
      <c r="G22" s="9">
        <v>1105</v>
      </c>
      <c r="H22" s="9">
        <v>1000</v>
      </c>
      <c r="I22" s="9">
        <v>0</v>
      </c>
      <c r="J22" s="9">
        <v>250</v>
      </c>
      <c r="K22" s="9">
        <f>1000+280</f>
        <v>1280</v>
      </c>
      <c r="L22" s="9"/>
      <c r="M22" s="9">
        <f t="shared" si="0"/>
        <v>3635</v>
      </c>
      <c r="N22" s="9"/>
      <c r="O22" s="9">
        <v>200</v>
      </c>
      <c r="P22" s="9"/>
    </row>
    <row r="23" spans="1:21" s="4" customFormat="1" ht="26.25" customHeight="1" x14ac:dyDescent="0.2">
      <c r="A23" s="3">
        <v>13</v>
      </c>
      <c r="B23" s="5" t="s">
        <v>43</v>
      </c>
      <c r="C23" s="10" t="s">
        <v>5</v>
      </c>
      <c r="D23" s="5" t="s">
        <v>6</v>
      </c>
      <c r="E23" s="6" t="s">
        <v>55</v>
      </c>
      <c r="F23" s="7" t="s">
        <v>30</v>
      </c>
      <c r="G23" s="9">
        <v>6759</v>
      </c>
      <c r="H23" s="9">
        <v>2000</v>
      </c>
      <c r="I23" s="9">
        <v>375</v>
      </c>
      <c r="J23" s="9">
        <v>250</v>
      </c>
      <c r="K23" s="9">
        <v>2000</v>
      </c>
      <c r="L23" s="9"/>
      <c r="M23" s="9">
        <f>(G23+H23+I23+K23+J23)</f>
        <v>11384</v>
      </c>
      <c r="N23" s="9"/>
      <c r="O23" s="9">
        <v>200</v>
      </c>
      <c r="P23" s="9"/>
    </row>
    <row r="24" spans="1:21" s="4" customFormat="1" ht="26.25" customHeight="1" x14ac:dyDescent="0.2">
      <c r="A24" s="3">
        <v>14</v>
      </c>
      <c r="B24" s="5" t="s">
        <v>81</v>
      </c>
      <c r="C24" s="10" t="s">
        <v>5</v>
      </c>
      <c r="D24" s="5" t="s">
        <v>7</v>
      </c>
      <c r="E24" s="6" t="s">
        <v>80</v>
      </c>
      <c r="F24" s="7" t="s">
        <v>30</v>
      </c>
      <c r="G24" s="9">
        <v>3757</v>
      </c>
      <c r="H24" s="9">
        <v>1800</v>
      </c>
      <c r="I24" s="9">
        <v>375</v>
      </c>
      <c r="J24" s="9">
        <v>250</v>
      </c>
      <c r="K24" s="9">
        <v>1800</v>
      </c>
      <c r="L24" s="9"/>
      <c r="M24" s="9">
        <f>(G24+H24+I24+K24+J24)</f>
        <v>7982</v>
      </c>
      <c r="N24" s="9"/>
      <c r="O24" s="9">
        <v>42.08</v>
      </c>
      <c r="P24" s="9"/>
      <c r="R24" s="15"/>
      <c r="S24" s="15"/>
      <c r="T24" s="15"/>
      <c r="U24" s="15"/>
    </row>
    <row r="25" spans="1:21" s="4" customFormat="1" ht="26.25" customHeight="1" x14ac:dyDescent="0.2">
      <c r="A25" s="3">
        <v>15</v>
      </c>
      <c r="B25" s="5" t="s">
        <v>84</v>
      </c>
      <c r="C25" s="10" t="s">
        <v>5</v>
      </c>
      <c r="D25" s="5" t="s">
        <v>8</v>
      </c>
      <c r="E25" s="8" t="s">
        <v>75</v>
      </c>
      <c r="F25" s="7" t="s">
        <v>30</v>
      </c>
      <c r="G25" s="9">
        <f>63.2258064516129*31</f>
        <v>1959.9999999999998</v>
      </c>
      <c r="H25" s="9">
        <v>1400</v>
      </c>
      <c r="I25" s="9">
        <v>0</v>
      </c>
      <c r="J25" s="9">
        <v>250</v>
      </c>
      <c r="K25" s="9">
        <v>1400</v>
      </c>
      <c r="L25" s="9"/>
      <c r="M25" s="9">
        <f>(G25+H25+I25+K25+J25)</f>
        <v>5010</v>
      </c>
      <c r="N25" s="9"/>
      <c r="O25" s="9">
        <v>16.39</v>
      </c>
      <c r="P25" s="9"/>
    </row>
    <row r="26" spans="1:21" s="4" customFormat="1" ht="26.25" customHeight="1" x14ac:dyDescent="0.2">
      <c r="A26" s="3">
        <v>16</v>
      </c>
      <c r="B26" s="5" t="s">
        <v>52</v>
      </c>
      <c r="C26" s="10" t="s">
        <v>5</v>
      </c>
      <c r="D26" s="5" t="s">
        <v>6</v>
      </c>
      <c r="E26" s="6" t="s">
        <v>66</v>
      </c>
      <c r="F26" s="7" t="s">
        <v>67</v>
      </c>
      <c r="G26" s="9">
        <v>6759</v>
      </c>
      <c r="H26" s="9">
        <v>2000</v>
      </c>
      <c r="I26" s="9">
        <v>375</v>
      </c>
      <c r="J26" s="9">
        <v>250</v>
      </c>
      <c r="K26" s="9">
        <v>2000</v>
      </c>
      <c r="L26" s="9"/>
      <c r="M26" s="9">
        <f t="shared" si="0"/>
        <v>11384</v>
      </c>
      <c r="N26" s="9"/>
      <c r="O26" s="9">
        <v>200</v>
      </c>
      <c r="P26" s="9"/>
    </row>
    <row r="27" spans="1:21" s="4" customFormat="1" ht="30" x14ac:dyDescent="0.2">
      <c r="A27" s="3">
        <v>17</v>
      </c>
      <c r="B27" s="5" t="s">
        <v>46</v>
      </c>
      <c r="C27" s="10" t="s">
        <v>5</v>
      </c>
      <c r="D27" s="5" t="s">
        <v>6</v>
      </c>
      <c r="E27" s="6" t="s">
        <v>85</v>
      </c>
      <c r="F27" s="7" t="s">
        <v>44</v>
      </c>
      <c r="G27" s="9">
        <v>6759</v>
      </c>
      <c r="H27" s="9">
        <v>2000</v>
      </c>
      <c r="I27" s="9">
        <v>375</v>
      </c>
      <c r="J27" s="9">
        <v>250</v>
      </c>
      <c r="K27" s="9">
        <v>2000</v>
      </c>
      <c r="L27" s="9"/>
      <c r="M27" s="9">
        <f t="shared" ref="M27" si="1">(G27+H27+I27+K27+J27)</f>
        <v>11384</v>
      </c>
      <c r="N27" s="9"/>
      <c r="O27" s="9">
        <v>200</v>
      </c>
      <c r="P27" s="9"/>
    </row>
    <row r="28" spans="1:21" s="4" customFormat="1" ht="30" hidden="1" x14ac:dyDescent="0.2">
      <c r="A28" s="3"/>
      <c r="B28" s="6"/>
      <c r="C28" s="10" t="s">
        <v>5</v>
      </c>
      <c r="D28" s="5" t="s">
        <v>6</v>
      </c>
      <c r="E28" s="6" t="s">
        <v>86</v>
      </c>
      <c r="F28" s="7" t="s">
        <v>29</v>
      </c>
      <c r="G28" s="9">
        <v>6759</v>
      </c>
      <c r="H28" s="9">
        <v>2000</v>
      </c>
      <c r="I28" s="9">
        <v>375</v>
      </c>
      <c r="J28" s="9">
        <v>250</v>
      </c>
      <c r="K28" s="9">
        <v>2000</v>
      </c>
      <c r="L28" s="9"/>
      <c r="M28" s="9">
        <f t="shared" si="0"/>
        <v>11384</v>
      </c>
      <c r="N28" s="9"/>
      <c r="O28" s="9">
        <v>200</v>
      </c>
      <c r="P28" s="9"/>
    </row>
    <row r="29" spans="1:21" s="4" customFormat="1" ht="26.25" customHeight="1" x14ac:dyDescent="0.2">
      <c r="A29" s="3">
        <v>18</v>
      </c>
      <c r="B29" s="5" t="s">
        <v>45</v>
      </c>
      <c r="C29" s="10" t="s">
        <v>5</v>
      </c>
      <c r="D29" s="5" t="s">
        <v>8</v>
      </c>
      <c r="E29" s="6" t="s">
        <v>74</v>
      </c>
      <c r="F29" s="7" t="s">
        <v>29</v>
      </c>
      <c r="G29" s="9">
        <v>1960</v>
      </c>
      <c r="H29" s="9">
        <v>1400</v>
      </c>
      <c r="I29" s="9">
        <v>0</v>
      </c>
      <c r="J29" s="9">
        <v>250</v>
      </c>
      <c r="K29" s="9">
        <v>1400</v>
      </c>
      <c r="L29" s="9"/>
      <c r="M29" s="9">
        <f>(G29+H29+I29+K29+J29)</f>
        <v>5010</v>
      </c>
      <c r="N29" s="9"/>
      <c r="O29" s="9">
        <v>200</v>
      </c>
      <c r="P29" s="9"/>
    </row>
    <row r="30" spans="1:21" s="4" customFormat="1" ht="26.25" customHeight="1" x14ac:dyDescent="0.2">
      <c r="A30" s="3">
        <v>19</v>
      </c>
      <c r="B30" s="5" t="s">
        <v>20</v>
      </c>
      <c r="C30" s="10" t="s">
        <v>5</v>
      </c>
      <c r="D30" s="5" t="s">
        <v>6</v>
      </c>
      <c r="E30" s="6" t="s">
        <v>68</v>
      </c>
      <c r="F30" s="7" t="s">
        <v>29</v>
      </c>
      <c r="G30" s="9">
        <v>6759</v>
      </c>
      <c r="H30" s="9">
        <v>2000</v>
      </c>
      <c r="I30" s="9">
        <v>375</v>
      </c>
      <c r="J30" s="9">
        <v>250</v>
      </c>
      <c r="K30" s="9">
        <v>2000</v>
      </c>
      <c r="L30" s="9"/>
      <c r="M30" s="9">
        <f t="shared" ref="M30" si="2">(G30+H30+I30+K30+J30)</f>
        <v>11384</v>
      </c>
      <c r="N30" s="9"/>
      <c r="O30" s="9">
        <v>200</v>
      </c>
      <c r="P30" s="9"/>
    </row>
    <row r="31" spans="1:21" s="4" customFormat="1" ht="26.25" customHeight="1" x14ac:dyDescent="0.2">
      <c r="A31" s="3">
        <v>20</v>
      </c>
      <c r="B31" s="6" t="s">
        <v>77</v>
      </c>
      <c r="C31" s="10" t="s">
        <v>5</v>
      </c>
      <c r="D31" s="5" t="s">
        <v>7</v>
      </c>
      <c r="E31" s="6" t="s">
        <v>40</v>
      </c>
      <c r="F31" s="7" t="s">
        <v>29</v>
      </c>
      <c r="G31" s="9">
        <v>3757</v>
      </c>
      <c r="H31" s="9">
        <v>1800</v>
      </c>
      <c r="I31" s="9">
        <v>375</v>
      </c>
      <c r="J31" s="9">
        <v>250</v>
      </c>
      <c r="K31" s="9">
        <v>1800</v>
      </c>
      <c r="L31" s="9"/>
      <c r="M31" s="9">
        <f>(G31+H31+I31+K31+J31)</f>
        <v>7982</v>
      </c>
      <c r="N31" s="9"/>
      <c r="O31" s="9">
        <v>100</v>
      </c>
      <c r="P31" s="9"/>
    </row>
    <row r="32" spans="1:21" s="4" customFormat="1" ht="26.25" customHeight="1" x14ac:dyDescent="0.2">
      <c r="A32" s="3">
        <v>21</v>
      </c>
      <c r="B32" s="6" t="s">
        <v>70</v>
      </c>
      <c r="C32" s="10" t="s">
        <v>5</v>
      </c>
      <c r="D32" s="5" t="s">
        <v>7</v>
      </c>
      <c r="E32" s="6" t="s">
        <v>47</v>
      </c>
      <c r="F32" s="7" t="s">
        <v>44</v>
      </c>
      <c r="G32" s="9">
        <f>3757</f>
        <v>3757</v>
      </c>
      <c r="H32" s="9">
        <f>1800</f>
        <v>1800</v>
      </c>
      <c r="I32" s="9">
        <v>375</v>
      </c>
      <c r="J32" s="9">
        <v>250</v>
      </c>
      <c r="K32" s="9">
        <v>1800</v>
      </c>
      <c r="L32" s="9"/>
      <c r="M32" s="9">
        <f>(G32+H32+I32+K32+J32)</f>
        <v>7982</v>
      </c>
      <c r="N32" s="9"/>
      <c r="O32" s="9">
        <v>108.2</v>
      </c>
      <c r="P32" s="9"/>
    </row>
    <row r="33" spans="1:16" s="4" customFormat="1" ht="26.25" customHeight="1" x14ac:dyDescent="0.2">
      <c r="A33" s="3">
        <v>22</v>
      </c>
      <c r="B33" s="6" t="s">
        <v>71</v>
      </c>
      <c r="C33" s="10" t="s">
        <v>5</v>
      </c>
      <c r="D33" s="5" t="s">
        <v>8</v>
      </c>
      <c r="E33" s="6" t="s">
        <v>73</v>
      </c>
      <c r="F33" s="7" t="s">
        <v>44</v>
      </c>
      <c r="G33" s="9">
        <v>1960</v>
      </c>
      <c r="H33" s="9">
        <v>1400</v>
      </c>
      <c r="I33" s="9"/>
      <c r="J33" s="9">
        <v>250</v>
      </c>
      <c r="K33" s="9">
        <v>1400</v>
      </c>
      <c r="L33" s="9"/>
      <c r="M33" s="9">
        <f>(G33+H33+I33+K33+J33)</f>
        <v>5010</v>
      </c>
      <c r="N33" s="9"/>
      <c r="O33" s="9">
        <v>108.2</v>
      </c>
      <c r="P33" s="9"/>
    </row>
    <row r="34" spans="1:16" s="4" customFormat="1" ht="26.25" customHeight="1" x14ac:dyDescent="0.2">
      <c r="A34" s="3">
        <v>23</v>
      </c>
      <c r="B34" s="5" t="s">
        <v>19</v>
      </c>
      <c r="C34" s="10" t="s">
        <v>5</v>
      </c>
      <c r="D34" s="5" t="s">
        <v>6</v>
      </c>
      <c r="E34" s="6" t="s">
        <v>31</v>
      </c>
      <c r="F34" s="7" t="s">
        <v>32</v>
      </c>
      <c r="G34" s="9">
        <v>6759</v>
      </c>
      <c r="H34" s="9">
        <v>2000</v>
      </c>
      <c r="I34" s="9">
        <v>375</v>
      </c>
      <c r="J34" s="9">
        <v>250</v>
      </c>
      <c r="K34" s="9">
        <v>2000</v>
      </c>
      <c r="L34" s="9"/>
      <c r="M34" s="9">
        <f t="shared" si="0"/>
        <v>11384</v>
      </c>
      <c r="N34" s="9"/>
      <c r="O34" s="9">
        <v>200</v>
      </c>
      <c r="P34" s="9"/>
    </row>
    <row r="35" spans="1:16" s="4" customFormat="1" ht="26.25" customHeight="1" x14ac:dyDescent="0.2">
      <c r="A35" s="3">
        <v>24</v>
      </c>
      <c r="B35" s="6" t="s">
        <v>59</v>
      </c>
      <c r="C35" s="10" t="s">
        <v>5</v>
      </c>
      <c r="D35" s="5" t="s">
        <v>8</v>
      </c>
      <c r="E35" s="6" t="s">
        <v>60</v>
      </c>
      <c r="F35" s="7" t="s">
        <v>32</v>
      </c>
      <c r="G35" s="9">
        <v>1960</v>
      </c>
      <c r="H35" s="9">
        <v>1400</v>
      </c>
      <c r="I35" s="9">
        <v>0</v>
      </c>
      <c r="J35" s="9">
        <v>250</v>
      </c>
      <c r="K35" s="9">
        <v>1400</v>
      </c>
      <c r="L35" s="9"/>
      <c r="M35" s="9">
        <f t="shared" si="0"/>
        <v>5010</v>
      </c>
      <c r="N35" s="9"/>
      <c r="O35" s="9">
        <v>200</v>
      </c>
      <c r="P35" s="9"/>
    </row>
    <row r="36" spans="1:16" s="4" customFormat="1" ht="26.25" customHeight="1" x14ac:dyDescent="0.2">
      <c r="A36" s="3">
        <v>25</v>
      </c>
      <c r="B36" s="5" t="s">
        <v>17</v>
      </c>
      <c r="C36" s="10" t="s">
        <v>5</v>
      </c>
      <c r="D36" s="5" t="s">
        <v>6</v>
      </c>
      <c r="E36" s="6" t="s">
        <v>33</v>
      </c>
      <c r="F36" s="7" t="s">
        <v>34</v>
      </c>
      <c r="G36" s="9">
        <v>6759</v>
      </c>
      <c r="H36" s="9">
        <v>2000</v>
      </c>
      <c r="I36" s="9">
        <v>375</v>
      </c>
      <c r="J36" s="9">
        <v>250</v>
      </c>
      <c r="K36" s="9">
        <v>2000</v>
      </c>
      <c r="L36" s="9"/>
      <c r="M36" s="9">
        <f t="shared" si="0"/>
        <v>11384</v>
      </c>
      <c r="N36" s="9"/>
      <c r="O36" s="9">
        <v>200</v>
      </c>
      <c r="P36" s="9"/>
    </row>
    <row r="37" spans="1:16" s="4" customFormat="1" ht="26.25" customHeight="1" x14ac:dyDescent="0.2">
      <c r="A37" s="3">
        <v>26</v>
      </c>
      <c r="B37" s="5" t="s">
        <v>72</v>
      </c>
      <c r="C37" s="10" t="s">
        <v>5</v>
      </c>
      <c r="D37" s="5" t="s">
        <v>6</v>
      </c>
      <c r="E37" s="6" t="s">
        <v>64</v>
      </c>
      <c r="F37" s="7" t="s">
        <v>34</v>
      </c>
      <c r="G37" s="9">
        <v>6759</v>
      </c>
      <c r="H37" s="9">
        <v>2000</v>
      </c>
      <c r="I37" s="9">
        <v>375</v>
      </c>
      <c r="J37" s="9">
        <v>250</v>
      </c>
      <c r="K37" s="9">
        <v>2000</v>
      </c>
      <c r="L37" s="9"/>
      <c r="M37" s="9">
        <f t="shared" si="0"/>
        <v>11384</v>
      </c>
      <c r="N37" s="9"/>
      <c r="O37" s="9">
        <v>200</v>
      </c>
      <c r="P37" s="9"/>
    </row>
    <row r="38" spans="1:16" s="4" customFormat="1" ht="26.25" customHeight="1" x14ac:dyDescent="0.2">
      <c r="A38" s="3">
        <v>27</v>
      </c>
      <c r="B38" s="5" t="s">
        <v>18</v>
      </c>
      <c r="C38" s="10" t="s">
        <v>5</v>
      </c>
      <c r="D38" s="5" t="s">
        <v>6</v>
      </c>
      <c r="E38" s="6" t="s">
        <v>35</v>
      </c>
      <c r="F38" s="7" t="s">
        <v>34</v>
      </c>
      <c r="G38" s="9">
        <v>6759</v>
      </c>
      <c r="H38" s="9">
        <v>2000</v>
      </c>
      <c r="I38" s="9">
        <v>375</v>
      </c>
      <c r="J38" s="9">
        <v>250</v>
      </c>
      <c r="K38" s="9">
        <v>2000</v>
      </c>
      <c r="L38" s="9"/>
      <c r="M38" s="9">
        <f t="shared" si="0"/>
        <v>11384</v>
      </c>
      <c r="N38" s="9"/>
      <c r="O38" s="9">
        <v>200</v>
      </c>
      <c r="P38" s="9"/>
    </row>
    <row r="39" spans="1:16" s="4" customFormat="1" ht="18" customHeight="1" x14ac:dyDescent="0.2">
      <c r="A39" s="31" t="s">
        <v>94</v>
      </c>
      <c r="B39" s="31"/>
      <c r="C39" s="31"/>
      <c r="D39" s="31"/>
      <c r="E39" s="20"/>
      <c r="F39" s="21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 s="12" customFormat="1" ht="10.5" customHeight="1" x14ac:dyDescent="0.2">
      <c r="A40" s="12" t="s">
        <v>91</v>
      </c>
      <c r="G40" s="14"/>
      <c r="H40" s="14"/>
      <c r="I40" s="14"/>
      <c r="J40" s="14"/>
      <c r="M40" s="13"/>
      <c r="N40" s="13"/>
    </row>
    <row r="41" spans="1:16" s="12" customFormat="1" ht="10.5" customHeight="1" x14ac:dyDescent="0.2">
      <c r="A41" s="4" t="s">
        <v>97</v>
      </c>
      <c r="M41" s="13"/>
      <c r="N41" s="13"/>
    </row>
    <row r="42" spans="1:16" s="12" customFormat="1" ht="10.5" customHeight="1" x14ac:dyDescent="0.25">
      <c r="D42" s="1"/>
      <c r="E42" s="1"/>
      <c r="F42"/>
      <c r="G42"/>
      <c r="H42"/>
      <c r="I42"/>
      <c r="J42"/>
      <c r="K42"/>
      <c r="L42"/>
      <c r="M42" s="2"/>
      <c r="N42" s="2"/>
    </row>
    <row r="43" spans="1:16" s="12" customFormat="1" x14ac:dyDescent="0.25">
      <c r="B43" s="1"/>
      <c r="C43" s="1"/>
      <c r="D43" s="1"/>
      <c r="E43" s="1"/>
      <c r="F43"/>
      <c r="G43"/>
      <c r="H43"/>
      <c r="I43"/>
      <c r="J43"/>
      <c r="K43"/>
      <c r="L43"/>
      <c r="M43" s="2"/>
      <c r="N43" s="2"/>
    </row>
    <row r="44" spans="1:16" ht="27.75" customHeight="1" x14ac:dyDescent="0.25"/>
  </sheetData>
  <mergeCells count="22">
    <mergeCell ref="P7:P8"/>
    <mergeCell ref="M7:M8"/>
    <mergeCell ref="G7:G8"/>
    <mergeCell ref="K7:K8"/>
    <mergeCell ref="J7:J8"/>
    <mergeCell ref="I7:I8"/>
    <mergeCell ref="H7:H8"/>
    <mergeCell ref="L7:L8"/>
    <mergeCell ref="O7:O8"/>
    <mergeCell ref="E7:E8"/>
    <mergeCell ref="N7:N8"/>
    <mergeCell ref="A1:M1"/>
    <mergeCell ref="A2:M2"/>
    <mergeCell ref="A3:M3"/>
    <mergeCell ref="A5:M5"/>
    <mergeCell ref="A4:M4"/>
    <mergeCell ref="A39:D39"/>
    <mergeCell ref="A7:A8"/>
    <mergeCell ref="B7:B8"/>
    <mergeCell ref="F7:F8"/>
    <mergeCell ref="C7:C8"/>
    <mergeCell ref="D7:D8"/>
  </mergeCells>
  <printOptions horizontalCentered="1"/>
  <pageMargins left="0.23622047244094491" right="0.23622047244094491" top="0.19685039370078741" bottom="0" header="0.31496062992125984" footer="0.31496062992125984"/>
  <pageSetup paperSize="14" scale="59" orientation="landscape" r:id="rId1"/>
  <headerFooter>
    <oddFooter xml:space="preserve">&amp;C
</oddFooter>
  </headerFooter>
  <ignoredErrors>
    <ignoredError sqref="C26:C27 C12:C22 C34:C36 C28 C25 C30 C29 C31:C33 C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Renglón 011</vt:lpstr>
      <vt:lpstr>'Renglón 011'!Área_de_impresión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2025-04-08T22:35:27Z</dcterms:modified>
</cp:coreProperties>
</file>