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A4198CB-F4F0-41AB-A185-8FB893EE803F}" xr6:coauthVersionLast="47" xr6:coauthVersionMax="47" xr10:uidLastSave="{00000000-0000-0000-0000-000000000000}"/>
  <bookViews>
    <workbookView xWindow="28680" yWindow="1635" windowWidth="20730" windowHeight="11040" xr2:uid="{00000000-000D-0000-FFFF-FFFF00000000}"/>
  </bookViews>
  <sheets>
    <sheet name="Renglón 011" sheetId="1" r:id="rId1"/>
  </sheets>
  <definedNames>
    <definedName name="_xlnm._FilterDatabase" localSheetId="0" hidden="1">'Renglón 011'!$A$7:$N$19</definedName>
    <definedName name="_xlnm.Print_Area" localSheetId="0">'Renglón 011'!$A$1:$N$36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N34" i="1" s="1"/>
  <c r="L13" i="1"/>
  <c r="K20" i="1"/>
  <c r="L20" i="1"/>
  <c r="H20" i="1"/>
  <c r="G20" i="1"/>
  <c r="K13" i="1"/>
  <c r="H13" i="1"/>
  <c r="G13" i="1"/>
  <c r="K17" i="1"/>
  <c r="J17" i="1"/>
  <c r="L17" i="1"/>
  <c r="H17" i="1"/>
  <c r="G17" i="1"/>
  <c r="N18" i="1" l="1"/>
  <c r="N26" i="1"/>
  <c r="L10" i="1" l="1"/>
  <c r="K10" i="1"/>
  <c r="G10" i="1"/>
  <c r="N20" i="1" l="1"/>
  <c r="N22" i="1"/>
  <c r="N13" i="1" l="1"/>
  <c r="N21" i="1" l="1"/>
  <c r="N10" i="1" l="1"/>
  <c r="N19" i="1" l="1"/>
  <c r="N25" i="1" l="1"/>
  <c r="N17" i="1"/>
  <c r="N9" i="1" l="1"/>
  <c r="N16" i="1"/>
  <c r="N12" i="1" l="1"/>
  <c r="N15" i="1" l="1"/>
  <c r="N14" i="1"/>
  <c r="N27" i="1" l="1"/>
  <c r="N29" i="1" l="1"/>
  <c r="N33" i="1" l="1"/>
  <c r="N32" i="1"/>
  <c r="N30" i="1" l="1"/>
  <c r="N24" i="1"/>
  <c r="N28" i="1"/>
  <c r="N11" i="1"/>
  <c r="N23" i="1"/>
  <c r="N31" i="1" l="1"/>
</calcChain>
</file>

<file path=xl/sharedStrings.xml><?xml version="1.0" encoding="utf-8"?>
<sst xmlns="http://schemas.openxmlformats.org/spreadsheetml/2006/main" count="149" uniqueCount="86">
  <si>
    <t>NO.</t>
  </si>
  <si>
    <t>RENGLÓN</t>
  </si>
  <si>
    <t>COMPLEMENTO PERSONAL</t>
  </si>
  <si>
    <t>BONO PROFESIONAL</t>
  </si>
  <si>
    <t>GASTOS DE REPRESENTACIÓN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</si>
  <si>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</si>
  <si>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</si>
  <si>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</si>
  <si>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</si>
  <si>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</si>
  <si>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</si>
  <si>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</si>
  <si>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</si>
  <si>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</si>
  <si>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</si>
  <si>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</si>
  <si>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</si>
  <si>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</si>
  <si>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</si>
  <si>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</si>
  <si>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</si>
  <si>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BONO POR ANTIGÜEDAD</t>
  </si>
  <si>
    <t>William Hovid Mejía Domingo</t>
  </si>
  <si>
    <t>Ana Yolanda del Rosario Martínez Peña</t>
  </si>
  <si>
    <t>Roberto Luis Tun Reyes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</si>
  <si>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</si>
  <si>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</si>
  <si>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</si>
  <si>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</si>
  <si>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</si>
  <si>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Eduard Alberto Schoenbeck Juarez</t>
  </si>
  <si>
    <t>Christopher Emanuel Divas Navichoque</t>
  </si>
  <si>
    <t>Evelin Karina González Recinos</t>
  </si>
  <si>
    <t>Doménica  Del Cid Barillas</t>
  </si>
  <si>
    <t>PUESTO NOMINAL</t>
  </si>
  <si>
    <t>PUESTO FUNCIONAL</t>
  </si>
  <si>
    <t>UNIDAD ADMINISTRATIVA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</si>
  <si>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</si>
  <si>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</si>
  <si>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</si>
  <si>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</si>
  <si>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</si>
  <si>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</si>
  <si>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</si>
  <si>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</si>
  <si>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</si>
  <si>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Inventario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</si>
  <si>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</si>
  <si>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</si>
  <si>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</si>
  <si>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</si>
  <si>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</si>
  <si>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</si>
  <si>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</si>
  <si>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</si>
  <si>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</si>
  <si>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</si>
  <si>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</si>
  <si>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</si>
  <si>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</si>
  <si>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</si>
  <si>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</si>
  <si>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</si>
  <si>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</si>
  <si>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</si>
  <si>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</si>
  <si>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</si>
  <si>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Alva Sucena Rivera Guevara</t>
  </si>
  <si>
    <t>Analista de Registro Académico</t>
  </si>
  <si>
    <t>Trabajador Especializado III</t>
  </si>
  <si>
    <t>Piloto</t>
  </si>
  <si>
    <t>Diana Isabel Alvarez Obando</t>
  </si>
  <si>
    <t>Heidy Adaly Barahona Avila</t>
  </si>
  <si>
    <t>Haroldo Herlindo Turcios García</t>
  </si>
  <si>
    <t>Jefe Desarrollo Ntic Aplicados a la Educación</t>
  </si>
  <si>
    <t>Asistente Subdirección Administrativa</t>
  </si>
  <si>
    <t>Nómina  Mensual Agosto 2023</t>
  </si>
  <si>
    <t>Edgar Yovany Sipac Teleguario</t>
  </si>
  <si>
    <t>Juan Carlos Lemus Zelada*</t>
  </si>
  <si>
    <t>*Remoción con efectos a partir del 16 de agosto de 2023.</t>
  </si>
  <si>
    <t>Fredy Ildefonso Chávez López*</t>
  </si>
  <si>
    <t>Nery Byron López Flores*</t>
  </si>
  <si>
    <t>Analista de Informática</t>
  </si>
  <si>
    <t>Dirección de Informática</t>
  </si>
  <si>
    <t>Antony Josué Obed Lara**</t>
  </si>
  <si>
    <t>**Toma de posesión con efectos a partir del 18 de julio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</si>
</sst>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</xdr:row>
      <xdr:rowOff>19050</xdr:rowOff>
    </xdr:from>
    <xdr:to>
      <xdr:col>3</xdr:col>
      <xdr:colOff>952500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5349" y="209550"/>
          <a:ext cx="2752726" cy="5727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814705</xdr:colOff>
      <xdr:row>4</xdr:row>
      <xdr:rowOff>169545</xdr:rowOff>
    </xdr:to>
    <xdr:pic>
      <xdr:nvPicPr>
        <xdr:cNvPr id="4" name="Imagen 3" descr="C:\Users\cdomiguez\Pictures\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zoomScaleSheetLayoutView="100" workbookViewId="0">
      <pane xSplit="2" ySplit="8" topLeftCell="C30" activePane="bottomRight" state="frozen"/>
      <selection pane="topRight" activeCell="D1" sqref="D1"/>
      <selection pane="bottomLeft" activeCell="A9" sqref="A9"/>
      <selection pane="bottomRight" activeCell="B34" sqref="B34"/>
    </sheetView>
  </sheetViews>
  <sheetFormatPr baseColWidth="10" defaultColWidth="9.140625" defaultRowHeight="15" x14ac:dyDescent="0.25"/>
  <cols>
    <col min="1" max="1" width="3.5703125" customWidth="1"/>
    <col min="2" max="2" width="31.7109375" style="1" customWidth="1"/>
    <col min="3" max="3" width="11.85546875" style="1" bestFit="1" customWidth="1"/>
    <col min="4" max="4" width="24.42578125" style="1" customWidth="1"/>
    <col min="5" max="5" width="21.140625" style="1" customWidth="1"/>
    <col min="6" max="6" width="26" customWidth="1"/>
    <col min="7" max="8" width="16" customWidth="1"/>
    <col min="9" max="9" width="14.28515625" customWidth="1"/>
    <col min="10" max="10" width="15" customWidth="1"/>
    <col min="11" max="12" width="16" customWidth="1"/>
    <col min="13" max="13" width="19" customWidth="1"/>
    <col min="14" max="14" width="10.140625" style="2" bestFit="1" customWidth="1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 x14ac:dyDescent="0.25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 x14ac:dyDescent="0.25">
      <c r="A4" s="24" t="s">
        <v>76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.75" x14ac:dyDescent="0.25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1:14" ht="15" customHeight="1" x14ac:dyDescent="0.25">
      <c r="A7" s="19" t="s">
        <v>0</v>
      </c>
      <c r="B7" s="19" t="s">
        <v>14</v>
      </c>
      <c r="C7" s="19" t="s">
        <v>1</v>
      </c>
      <c r="D7" s="21" t="s">
        <v>34</v>
      </c>
      <c r="E7" s="21" t="s">
        <v>35</v>
      </c>
      <c r="F7" s="21" t="s">
        <v>36</v>
      </c>
      <c r="G7" s="19" t="s">
        <v>15</v>
      </c>
      <c r="H7" s="19" t="s">
        <v>2</v>
      </c>
      <c r="I7" s="19" t="s">
        <v>21</v>
      </c>
      <c r="J7" s="19" t="s">
        <v>3</v>
      </c>
      <c r="K7" s="19" t="s">
        <v>16</v>
      </c>
      <c r="L7" s="19" t="s">
        <v>17</v>
      </c>
      <c r="M7" s="19" t="s">
        <v>4</v>
      </c>
      <c r="N7" s="25" t="s">
        <v>5</v>
      </c>
    </row>
    <row r="8" spans="1:14" ht="15" customHeight="1" x14ac:dyDescent="0.25">
      <c r="A8" s="20"/>
      <c r="B8" s="20"/>
      <c r="C8" s="20"/>
      <c r="D8" s="21"/>
      <c r="E8" s="21"/>
      <c r="F8" s="21"/>
      <c r="G8" s="20"/>
      <c r="H8" s="20"/>
      <c r="I8" s="20"/>
      <c r="J8" s="20"/>
      <c r="K8" s="20"/>
      <c r="L8" s="20"/>
      <c r="M8" s="20"/>
      <c r="N8" s="26"/>
    </row>
    <row r="9" spans="1:14" s="9" customFormat="1" ht="30.75" customHeight="1" x14ac:dyDescent="0.2">
      <c r="A9" s="4">
        <v>1</v>
      </c>
      <c r="B9" s="11" t="s">
        <v>28</v>
      </c>
      <c r="C9" s="7" t="s">
        <v>6</v>
      </c>
      <c r="D9" s="6" t="s">
        <v>29</v>
      </c>
      <c r="E9" s="10" t="s">
        <v>56</v>
      </c>
      <c r="F9" s="5" t="s">
        <v>57</v>
      </c>
      <c r="G9" s="8">
        <v>2120</v>
      </c>
      <c r="H9" s="8">
        <v>1400</v>
      </c>
      <c r="I9" s="8">
        <v>0</v>
      </c>
      <c r="J9" s="8">
        <v>0</v>
      </c>
      <c r="K9" s="8">
        <v>250</v>
      </c>
      <c r="L9" s="8">
        <v>1400</v>
      </c>
      <c r="M9" s="8">
        <v>0</v>
      </c>
      <c r="N9" s="8">
        <f>(G9+H9+I9+J9+L9+K9+M9)</f>
        <v>5170</v>
      </c>
    </row>
    <row r="10" spans="1:14" s="9" customFormat="1" ht="30.75" customHeight="1" x14ac:dyDescent="0.2">
      <c r="A10" s="4">
        <v>2</v>
      </c>
      <c r="B10" s="11" t="s">
        <v>62</v>
      </c>
      <c r="C10" s="7" t="s">
        <v>6</v>
      </c>
      <c r="D10" s="6" t="s">
        <v>29</v>
      </c>
      <c r="E10" s="10" t="s">
        <v>60</v>
      </c>
      <c r="F10" s="5" t="s">
        <v>61</v>
      </c>
      <c r="G10" s="8">
        <f>68.3870967741936*31</f>
        <v>2120.0000000000014</v>
      </c>
      <c r="H10" s="8">
        <v>1400</v>
      </c>
      <c r="I10" s="8">
        <v>0</v>
      </c>
      <c r="J10" s="8">
        <v>0</v>
      </c>
      <c r="K10" s="8">
        <f>8.06451612903226*31</f>
        <v>250.00000000000006</v>
      </c>
      <c r="L10" s="8">
        <f>45.1612903225806*31</f>
        <v>1399.9999999999986</v>
      </c>
      <c r="M10" s="12">
        <v>0</v>
      </c>
      <c r="N10" s="8">
        <f>(G10+H10+I10+J10+L10+K10+M10)</f>
        <v>5170</v>
      </c>
    </row>
    <row r="11" spans="1:14" s="9" customFormat="1" ht="30.75" customHeight="1" x14ac:dyDescent="0.2">
      <c r="A11" s="4">
        <v>3</v>
      </c>
      <c r="B11" s="6" t="s">
        <v>71</v>
      </c>
      <c r="C11" s="7" t="s">
        <v>6</v>
      </c>
      <c r="D11" s="6" t="s">
        <v>13</v>
      </c>
      <c r="E11" s="10" t="s">
        <v>39</v>
      </c>
      <c r="F11" s="5" t="s">
        <v>38</v>
      </c>
      <c r="G11" s="8">
        <v>1286</v>
      </c>
      <c r="H11" s="8">
        <v>1200</v>
      </c>
      <c r="I11" s="8">
        <v>0</v>
      </c>
      <c r="J11" s="8">
        <v>0</v>
      </c>
      <c r="K11" s="8">
        <v>250</v>
      </c>
      <c r="L11" s="8">
        <v>1200</v>
      </c>
      <c r="M11" s="8">
        <v>0</v>
      </c>
      <c r="N11" s="8">
        <f>(G11+H11+I11+J11+L11+K11+M11)</f>
        <v>3936</v>
      </c>
    </row>
    <row r="12" spans="1:14" s="9" customFormat="1" ht="30.75" customHeight="1" x14ac:dyDescent="0.2">
      <c r="A12" s="4">
        <v>4</v>
      </c>
      <c r="B12" s="6" t="s">
        <v>32</v>
      </c>
      <c r="C12" s="7" t="s">
        <v>6</v>
      </c>
      <c r="D12" s="6" t="s">
        <v>7</v>
      </c>
      <c r="E12" s="10" t="s">
        <v>46</v>
      </c>
      <c r="F12" s="5" t="s">
        <v>38</v>
      </c>
      <c r="G12" s="8">
        <v>6759</v>
      </c>
      <c r="H12" s="8">
        <v>2000</v>
      </c>
      <c r="I12" s="8">
        <v>0</v>
      </c>
      <c r="J12" s="8">
        <v>375</v>
      </c>
      <c r="K12" s="8">
        <v>250</v>
      </c>
      <c r="L12" s="8">
        <v>2000</v>
      </c>
      <c r="M12" s="8">
        <v>0</v>
      </c>
      <c r="N12" s="8">
        <f>(G12+H12+J12+L12+K12)</f>
        <v>11384</v>
      </c>
    </row>
    <row r="13" spans="1:14" s="9" customFormat="1" ht="30.75" customHeight="1" x14ac:dyDescent="0.2">
      <c r="A13" s="4">
        <v>5</v>
      </c>
      <c r="B13" s="16" t="s">
        <v>81</v>
      </c>
      <c r="C13" s="7" t="s">
        <v>6</v>
      </c>
      <c r="D13" s="6" t="s">
        <v>10</v>
      </c>
      <c r="E13" s="10" t="s">
        <v>37</v>
      </c>
      <c r="F13" s="5" t="s">
        <v>38</v>
      </c>
      <c r="G13" s="8">
        <f>35.6451612903226*15</f>
        <v>534.677419354839</v>
      </c>
      <c r="H13" s="8">
        <f>32.258064516129*15</f>
        <v>483.87096774193492</v>
      </c>
      <c r="I13" s="8">
        <v>0</v>
      </c>
      <c r="J13" s="8">
        <v>0</v>
      </c>
      <c r="K13" s="8">
        <f>8.06451612903226*15</f>
        <v>120.9677419354839</v>
      </c>
      <c r="L13" s="8">
        <f>1062/31*15</f>
        <v>513.87096774193549</v>
      </c>
      <c r="M13" s="12">
        <v>0</v>
      </c>
      <c r="N13" s="8">
        <f t="shared" ref="N13:N29" si="0">(G13+H13+I13+J13+L13+K13+M13)</f>
        <v>1653.3870967741932</v>
      </c>
    </row>
    <row r="14" spans="1:14" s="9" customFormat="1" ht="30.75" customHeight="1" x14ac:dyDescent="0.2">
      <c r="A14" s="4">
        <v>6</v>
      </c>
      <c r="B14" s="15" t="s">
        <v>27</v>
      </c>
      <c r="C14" s="7" t="s">
        <v>6</v>
      </c>
      <c r="D14" s="6" t="s">
        <v>7</v>
      </c>
      <c r="E14" s="10" t="s">
        <v>46</v>
      </c>
      <c r="F14" s="5" t="s">
        <v>38</v>
      </c>
      <c r="G14" s="8">
        <v>6759</v>
      </c>
      <c r="H14" s="8">
        <v>2000</v>
      </c>
      <c r="I14" s="8">
        <v>0</v>
      </c>
      <c r="J14" s="8">
        <v>375</v>
      </c>
      <c r="K14" s="8">
        <v>250</v>
      </c>
      <c r="L14" s="8">
        <v>2000</v>
      </c>
      <c r="M14" s="8">
        <v>0</v>
      </c>
      <c r="N14" s="8">
        <f t="shared" si="0"/>
        <v>11384</v>
      </c>
    </row>
    <row r="15" spans="1:14" s="9" customFormat="1" ht="30.75" customHeight="1" x14ac:dyDescent="0.2">
      <c r="A15" s="4">
        <v>7</v>
      </c>
      <c r="B15" s="10" t="s">
        <v>31</v>
      </c>
      <c r="C15" s="7" t="s">
        <v>6</v>
      </c>
      <c r="D15" s="6" t="s">
        <v>10</v>
      </c>
      <c r="E15" s="10" t="s">
        <v>54</v>
      </c>
      <c r="F15" s="5" t="s">
        <v>38</v>
      </c>
      <c r="G15" s="8">
        <v>1105</v>
      </c>
      <c r="H15" s="8">
        <v>1000</v>
      </c>
      <c r="I15" s="8">
        <v>0</v>
      </c>
      <c r="J15" s="8">
        <v>0</v>
      </c>
      <c r="K15" s="8">
        <v>250</v>
      </c>
      <c r="L15" s="8">
        <v>1062</v>
      </c>
      <c r="M15" s="8">
        <v>0</v>
      </c>
      <c r="N15" s="8">
        <f t="shared" si="0"/>
        <v>3417</v>
      </c>
    </row>
    <row r="16" spans="1:14" s="9" customFormat="1" ht="30.75" customHeight="1" x14ac:dyDescent="0.2">
      <c r="A16" s="4">
        <v>8</v>
      </c>
      <c r="B16" s="11" t="s">
        <v>72</v>
      </c>
      <c r="C16" s="7" t="s">
        <v>6</v>
      </c>
      <c r="D16" s="6" t="s">
        <v>7</v>
      </c>
      <c r="E16" s="10" t="s">
        <v>55</v>
      </c>
      <c r="F16" s="5" t="s">
        <v>38</v>
      </c>
      <c r="G16" s="8">
        <v>6759</v>
      </c>
      <c r="H16" s="8">
        <v>2000</v>
      </c>
      <c r="I16" s="8">
        <v>0</v>
      </c>
      <c r="J16" s="8">
        <v>375</v>
      </c>
      <c r="K16" s="8">
        <v>250</v>
      </c>
      <c r="L16" s="8">
        <v>2000</v>
      </c>
      <c r="M16" s="8">
        <v>0</v>
      </c>
      <c r="N16" s="8">
        <f t="shared" si="0"/>
        <v>11384</v>
      </c>
    </row>
    <row r="17" spans="1:14" s="9" customFormat="1" ht="30.75" customHeight="1" x14ac:dyDescent="0.2">
      <c r="A17" s="4">
        <v>9</v>
      </c>
      <c r="B17" s="17" t="s">
        <v>78</v>
      </c>
      <c r="C17" s="7" t="s">
        <v>6</v>
      </c>
      <c r="D17" s="6" t="s">
        <v>7</v>
      </c>
      <c r="E17" s="10" t="s">
        <v>59</v>
      </c>
      <c r="F17" s="5" t="s">
        <v>38</v>
      </c>
      <c r="G17" s="8">
        <f>218.032258064516*15</f>
        <v>3270.4838709677397</v>
      </c>
      <c r="H17" s="8">
        <f>64.5161290322581*15</f>
        <v>967.74193548387166</v>
      </c>
      <c r="I17" s="8">
        <v>0</v>
      </c>
      <c r="J17" s="8">
        <f>12.0967741935484*15</f>
        <v>181.45161290322599</v>
      </c>
      <c r="K17" s="8">
        <f>8.06451612903226*15</f>
        <v>120.9677419354839</v>
      </c>
      <c r="L17" s="8">
        <f>64.5161290322581*15</f>
        <v>967.74193548387166</v>
      </c>
      <c r="M17" s="12">
        <v>0</v>
      </c>
      <c r="N17" s="8">
        <f t="shared" si="0"/>
        <v>5508.3870967741941</v>
      </c>
    </row>
    <row r="18" spans="1:14" s="9" customFormat="1" ht="30.75" customHeight="1" x14ac:dyDescent="0.2">
      <c r="A18" s="4">
        <v>10</v>
      </c>
      <c r="B18" s="11" t="s">
        <v>77</v>
      </c>
      <c r="C18" s="7" t="s">
        <v>6</v>
      </c>
      <c r="D18" s="6" t="s">
        <v>9</v>
      </c>
      <c r="E18" s="10" t="s">
        <v>75</v>
      </c>
      <c r="F18" s="5" t="s">
        <v>38</v>
      </c>
      <c r="G18" s="8">
        <v>1960</v>
      </c>
      <c r="H18" s="8">
        <v>1400</v>
      </c>
      <c r="I18" s="8">
        <v>0</v>
      </c>
      <c r="J18" s="8">
        <v>0</v>
      </c>
      <c r="K18" s="8">
        <v>250</v>
      </c>
      <c r="L18" s="8">
        <v>1400</v>
      </c>
      <c r="M18" s="8">
        <v>0</v>
      </c>
      <c r="N18" s="8">
        <f t="shared" si="0"/>
        <v>5010</v>
      </c>
    </row>
    <row r="19" spans="1:14" s="9" customFormat="1" ht="30.75" customHeight="1" x14ac:dyDescent="0.2">
      <c r="A19" s="4">
        <v>11</v>
      </c>
      <c r="B19" s="11" t="s">
        <v>33</v>
      </c>
      <c r="C19" s="7" t="s">
        <v>6</v>
      </c>
      <c r="D19" s="6" t="s">
        <v>10</v>
      </c>
      <c r="E19" s="10" t="s">
        <v>37</v>
      </c>
      <c r="F19" s="5" t="s">
        <v>38</v>
      </c>
      <c r="G19" s="8">
        <v>1105</v>
      </c>
      <c r="H19" s="8">
        <v>1000</v>
      </c>
      <c r="I19" s="8">
        <v>0</v>
      </c>
      <c r="J19" s="8">
        <v>0</v>
      </c>
      <c r="K19" s="8">
        <v>250</v>
      </c>
      <c r="L19" s="8">
        <v>1062</v>
      </c>
      <c r="M19" s="12">
        <v>0</v>
      </c>
      <c r="N19" s="8">
        <f t="shared" si="0"/>
        <v>3417</v>
      </c>
    </row>
    <row r="20" spans="1:14" s="9" customFormat="1" ht="30.75" customHeight="1" x14ac:dyDescent="0.2">
      <c r="A20" s="4">
        <v>12</v>
      </c>
      <c r="B20" s="17" t="s">
        <v>80</v>
      </c>
      <c r="C20" s="7" t="s">
        <v>6</v>
      </c>
      <c r="D20" s="6" t="s">
        <v>69</v>
      </c>
      <c r="E20" s="10" t="s">
        <v>70</v>
      </c>
      <c r="F20" s="5" t="s">
        <v>38</v>
      </c>
      <c r="G20" s="8">
        <f>1168/31*15</f>
        <v>565.16129032258073</v>
      </c>
      <c r="H20" s="8">
        <f>1000/31*15</f>
        <v>483.87096774193549</v>
      </c>
      <c r="I20" s="8">
        <v>0</v>
      </c>
      <c r="J20" s="8">
        <v>0</v>
      </c>
      <c r="K20" s="8">
        <f>8.06451612903226*15</f>
        <v>120.9677419354839</v>
      </c>
      <c r="L20" s="8">
        <f>1063/31*15</f>
        <v>514.35483870967744</v>
      </c>
      <c r="M20" s="12">
        <v>0</v>
      </c>
      <c r="N20" s="8">
        <f t="shared" si="0"/>
        <v>1684.3548387096776</v>
      </c>
    </row>
    <row r="21" spans="1:14" s="9" customFormat="1" ht="30.75" customHeight="1" x14ac:dyDescent="0.2">
      <c r="A21" s="4">
        <v>13</v>
      </c>
      <c r="B21" s="6" t="s">
        <v>63</v>
      </c>
      <c r="C21" s="7" t="s">
        <v>6</v>
      </c>
      <c r="D21" s="6" t="s">
        <v>9</v>
      </c>
      <c r="E21" s="10" t="s">
        <v>64</v>
      </c>
      <c r="F21" s="5" t="s">
        <v>65</v>
      </c>
      <c r="G21" s="8">
        <v>1960</v>
      </c>
      <c r="H21" s="8">
        <v>1400</v>
      </c>
      <c r="I21" s="8">
        <v>0</v>
      </c>
      <c r="J21" s="8">
        <v>0</v>
      </c>
      <c r="K21" s="8">
        <v>250</v>
      </c>
      <c r="L21" s="8">
        <v>1400</v>
      </c>
      <c r="M21" s="8">
        <v>0</v>
      </c>
      <c r="N21" s="8">
        <f t="shared" si="0"/>
        <v>5010</v>
      </c>
    </row>
    <row r="22" spans="1:14" s="9" customFormat="1" ht="30.75" customHeight="1" x14ac:dyDescent="0.2">
      <c r="A22" s="4">
        <v>14</v>
      </c>
      <c r="B22" s="6" t="s">
        <v>67</v>
      </c>
      <c r="C22" s="7" t="s">
        <v>6</v>
      </c>
      <c r="D22" s="6" t="s">
        <v>8</v>
      </c>
      <c r="E22" s="10" t="s">
        <v>68</v>
      </c>
      <c r="F22" s="5" t="s">
        <v>65</v>
      </c>
      <c r="G22" s="8">
        <v>3757</v>
      </c>
      <c r="H22" s="8">
        <v>1800</v>
      </c>
      <c r="I22" s="8"/>
      <c r="J22" s="8">
        <v>375</v>
      </c>
      <c r="K22" s="8">
        <v>250</v>
      </c>
      <c r="L22" s="8">
        <v>1800</v>
      </c>
      <c r="M22" s="8"/>
      <c r="N22" s="8">
        <f t="shared" si="0"/>
        <v>7982</v>
      </c>
    </row>
    <row r="23" spans="1:14" s="9" customFormat="1" ht="30.75" customHeight="1" x14ac:dyDescent="0.2">
      <c r="A23" s="4">
        <v>15</v>
      </c>
      <c r="B23" s="6" t="s">
        <v>66</v>
      </c>
      <c r="C23" s="7" t="s">
        <v>6</v>
      </c>
      <c r="D23" s="6" t="s">
        <v>9</v>
      </c>
      <c r="E23" s="10" t="s">
        <v>40</v>
      </c>
      <c r="F23" s="5" t="s">
        <v>41</v>
      </c>
      <c r="G23" s="8">
        <v>1960</v>
      </c>
      <c r="H23" s="8">
        <v>1400</v>
      </c>
      <c r="I23" s="8">
        <v>0</v>
      </c>
      <c r="J23" s="8">
        <v>0</v>
      </c>
      <c r="K23" s="8">
        <v>250</v>
      </c>
      <c r="L23" s="8">
        <v>1400</v>
      </c>
      <c r="M23" s="8">
        <v>0</v>
      </c>
      <c r="N23" s="8">
        <f t="shared" si="0"/>
        <v>5010</v>
      </c>
    </row>
    <row r="24" spans="1:14" s="9" customFormat="1" ht="30.75" customHeight="1" x14ac:dyDescent="0.2">
      <c r="A24" s="4">
        <v>16</v>
      </c>
      <c r="B24" s="6" t="s">
        <v>19</v>
      </c>
      <c r="C24" s="7" t="s">
        <v>6</v>
      </c>
      <c r="D24" s="6" t="s">
        <v>7</v>
      </c>
      <c r="E24" s="10" t="s">
        <v>44</v>
      </c>
      <c r="F24" s="5" t="s">
        <v>41</v>
      </c>
      <c r="G24" s="8">
        <v>6759</v>
      </c>
      <c r="H24" s="8">
        <v>2000</v>
      </c>
      <c r="I24" s="8">
        <v>0</v>
      </c>
      <c r="J24" s="8">
        <v>375</v>
      </c>
      <c r="K24" s="8">
        <v>250</v>
      </c>
      <c r="L24" s="8">
        <v>2000</v>
      </c>
      <c r="M24" s="8">
        <v>0</v>
      </c>
      <c r="N24" s="8">
        <f t="shared" si="0"/>
        <v>11384</v>
      </c>
    </row>
    <row r="25" spans="1:14" s="9" customFormat="1" ht="30.75" customHeight="1" x14ac:dyDescent="0.2">
      <c r="A25" s="4">
        <v>17</v>
      </c>
      <c r="B25" s="10" t="s">
        <v>30</v>
      </c>
      <c r="C25" s="7" t="s">
        <v>6</v>
      </c>
      <c r="D25" s="6" t="s">
        <v>8</v>
      </c>
      <c r="E25" s="10" t="s">
        <v>58</v>
      </c>
      <c r="F25" s="5" t="s">
        <v>41</v>
      </c>
      <c r="G25" s="8">
        <v>3757</v>
      </c>
      <c r="H25" s="8">
        <v>1800</v>
      </c>
      <c r="I25" s="8">
        <v>0</v>
      </c>
      <c r="J25" s="8">
        <v>375</v>
      </c>
      <c r="K25" s="8">
        <v>250</v>
      </c>
      <c r="L25" s="8">
        <v>1800</v>
      </c>
      <c r="M25" s="12">
        <v>0</v>
      </c>
      <c r="N25" s="8">
        <f t="shared" si="0"/>
        <v>7982</v>
      </c>
    </row>
    <row r="26" spans="1:14" s="9" customFormat="1" ht="30.75" customHeight="1" x14ac:dyDescent="0.2">
      <c r="A26" s="4">
        <v>18</v>
      </c>
      <c r="B26" s="11" t="s">
        <v>73</v>
      </c>
      <c r="C26" s="7" t="s">
        <v>6</v>
      </c>
      <c r="D26" s="6" t="s">
        <v>7</v>
      </c>
      <c r="E26" s="10" t="s">
        <v>74</v>
      </c>
      <c r="F26" s="5" t="s">
        <v>41</v>
      </c>
      <c r="G26" s="8">
        <v>6759</v>
      </c>
      <c r="H26" s="8">
        <v>2000</v>
      </c>
      <c r="I26" s="8">
        <v>0</v>
      </c>
      <c r="J26" s="8">
        <v>375</v>
      </c>
      <c r="K26" s="8">
        <v>250</v>
      </c>
      <c r="L26" s="8">
        <v>2000</v>
      </c>
      <c r="M26" s="12">
        <v>0</v>
      </c>
      <c r="N26" s="8">
        <f t="shared" si="0"/>
        <v>11384</v>
      </c>
    </row>
    <row r="27" spans="1:14" s="9" customFormat="1" ht="30.75" customHeight="1" x14ac:dyDescent="0.2">
      <c r="A27" s="4">
        <v>19</v>
      </c>
      <c r="B27" s="6" t="s">
        <v>26</v>
      </c>
      <c r="C27" s="7" t="s">
        <v>6</v>
      </c>
      <c r="D27" s="6" t="s">
        <v>8</v>
      </c>
      <c r="E27" s="13" t="s">
        <v>42</v>
      </c>
      <c r="F27" s="5" t="s">
        <v>43</v>
      </c>
      <c r="G27" s="8">
        <v>3757</v>
      </c>
      <c r="H27" s="8">
        <v>1800</v>
      </c>
      <c r="I27" s="8">
        <v>0</v>
      </c>
      <c r="J27" s="8">
        <v>375</v>
      </c>
      <c r="K27" s="8">
        <v>250</v>
      </c>
      <c r="L27" s="8">
        <v>1800</v>
      </c>
      <c r="M27" s="8">
        <v>0</v>
      </c>
      <c r="N27" s="8">
        <f t="shared" si="0"/>
        <v>7982</v>
      </c>
    </row>
    <row r="28" spans="1:14" s="9" customFormat="1" ht="30.75" customHeight="1" x14ac:dyDescent="0.2">
      <c r="A28" s="4">
        <v>20</v>
      </c>
      <c r="B28" s="6" t="s">
        <v>20</v>
      </c>
      <c r="C28" s="7" t="s">
        <v>6</v>
      </c>
      <c r="D28" s="6" t="s">
        <v>7</v>
      </c>
      <c r="E28" s="10" t="s">
        <v>45</v>
      </c>
      <c r="F28" s="5" t="s">
        <v>43</v>
      </c>
      <c r="G28" s="8">
        <v>6759</v>
      </c>
      <c r="H28" s="8">
        <v>2000</v>
      </c>
      <c r="I28" s="8">
        <v>0</v>
      </c>
      <c r="J28" s="8">
        <v>375</v>
      </c>
      <c r="K28" s="8">
        <v>250</v>
      </c>
      <c r="L28" s="8">
        <v>2000</v>
      </c>
      <c r="M28" s="8">
        <v>0</v>
      </c>
      <c r="N28" s="8">
        <f t="shared" si="0"/>
        <v>11384</v>
      </c>
    </row>
    <row r="29" spans="1:14" s="9" customFormat="1" ht="30.75" customHeight="1" x14ac:dyDescent="0.2">
      <c r="A29" s="4">
        <v>21</v>
      </c>
      <c r="B29" s="6" t="s">
        <v>25</v>
      </c>
      <c r="C29" s="7" t="s">
        <v>6</v>
      </c>
      <c r="D29" s="6" t="s">
        <v>9</v>
      </c>
      <c r="E29" s="13" t="s">
        <v>53</v>
      </c>
      <c r="F29" s="5" t="s">
        <v>43</v>
      </c>
      <c r="G29" s="8">
        <v>1960</v>
      </c>
      <c r="H29" s="8">
        <v>1400</v>
      </c>
      <c r="I29" s="8">
        <v>0</v>
      </c>
      <c r="J29" s="8">
        <v>0</v>
      </c>
      <c r="K29" s="8">
        <v>250</v>
      </c>
      <c r="L29" s="8">
        <v>1400</v>
      </c>
      <c r="M29" s="8">
        <v>0</v>
      </c>
      <c r="N29" s="8">
        <f t="shared" si="0"/>
        <v>5010</v>
      </c>
    </row>
    <row r="30" spans="1:14" s="9" customFormat="1" ht="30.75" customHeight="1" x14ac:dyDescent="0.2">
      <c r="A30" s="4">
        <v>22</v>
      </c>
      <c r="B30" s="6" t="s">
        <v>24</v>
      </c>
      <c r="C30" s="7" t="s">
        <v>6</v>
      </c>
      <c r="D30" s="6" t="s">
        <v>7</v>
      </c>
      <c r="E30" s="10" t="s">
        <v>47</v>
      </c>
      <c r="F30" s="5" t="s">
        <v>48</v>
      </c>
      <c r="G30" s="8">
        <v>6759</v>
      </c>
      <c r="H30" s="8">
        <v>2000</v>
      </c>
      <c r="I30" s="8">
        <v>0</v>
      </c>
      <c r="J30" s="8">
        <v>375</v>
      </c>
      <c r="K30" s="8">
        <v>250</v>
      </c>
      <c r="L30" s="8">
        <v>2000</v>
      </c>
      <c r="M30" s="8">
        <v>0</v>
      </c>
      <c r="N30" s="8">
        <f>(G30+H30+J30+L30+K30)</f>
        <v>11384</v>
      </c>
    </row>
    <row r="31" spans="1:14" s="9" customFormat="1" ht="30.75" customHeight="1" x14ac:dyDescent="0.2">
      <c r="A31" s="4">
        <v>23</v>
      </c>
      <c r="B31" s="6" t="s">
        <v>18</v>
      </c>
      <c r="C31" s="7" t="s">
        <v>6</v>
      </c>
      <c r="D31" s="6" t="s">
        <v>7</v>
      </c>
      <c r="E31" s="10" t="s">
        <v>49</v>
      </c>
      <c r="F31" s="5" t="s">
        <v>50</v>
      </c>
      <c r="G31" s="8">
        <v>6759</v>
      </c>
      <c r="H31" s="8">
        <v>2000</v>
      </c>
      <c r="I31" s="8">
        <v>0</v>
      </c>
      <c r="J31" s="8">
        <v>375</v>
      </c>
      <c r="K31" s="8">
        <v>250</v>
      </c>
      <c r="L31" s="8">
        <v>2000</v>
      </c>
      <c r="M31" s="8">
        <v>0</v>
      </c>
      <c r="N31" s="8">
        <f>(G31+H31+J31+L31+K31)</f>
        <v>11384</v>
      </c>
    </row>
    <row r="32" spans="1:14" s="9" customFormat="1" ht="30.75" customHeight="1" x14ac:dyDescent="0.2">
      <c r="A32" s="4">
        <v>24</v>
      </c>
      <c r="B32" s="6" t="s">
        <v>22</v>
      </c>
      <c r="C32" s="7" t="s">
        <v>6</v>
      </c>
      <c r="D32" s="6" t="s">
        <v>7</v>
      </c>
      <c r="E32" s="10" t="s">
        <v>51</v>
      </c>
      <c r="F32" s="5" t="s">
        <v>50</v>
      </c>
      <c r="G32" s="8">
        <v>6759</v>
      </c>
      <c r="H32" s="8">
        <v>2000</v>
      </c>
      <c r="I32" s="8">
        <v>0</v>
      </c>
      <c r="J32" s="8">
        <v>375</v>
      </c>
      <c r="K32" s="8">
        <v>250</v>
      </c>
      <c r="L32" s="8">
        <v>2000</v>
      </c>
      <c r="M32" s="8">
        <v>0</v>
      </c>
      <c r="N32" s="8">
        <f>(G32+H32+I32+J32+L32+K32+M32)</f>
        <v>11384</v>
      </c>
    </row>
    <row r="33" spans="1:14" s="9" customFormat="1" ht="30.75" customHeight="1" x14ac:dyDescent="0.2">
      <c r="A33" s="4">
        <v>25</v>
      </c>
      <c r="B33" s="6" t="s">
        <v>23</v>
      </c>
      <c r="C33" s="7" t="s">
        <v>6</v>
      </c>
      <c r="D33" s="6" t="s">
        <v>7</v>
      </c>
      <c r="E33" s="10" t="s">
        <v>52</v>
      </c>
      <c r="F33" s="5" t="s">
        <v>50</v>
      </c>
      <c r="G33" s="8">
        <v>6759</v>
      </c>
      <c r="H33" s="8">
        <v>2000</v>
      </c>
      <c r="I33" s="8">
        <v>0</v>
      </c>
      <c r="J33" s="8">
        <v>375</v>
      </c>
      <c r="K33" s="8">
        <v>250</v>
      </c>
      <c r="L33" s="8">
        <v>2000</v>
      </c>
      <c r="M33" s="8">
        <v>0</v>
      </c>
      <c r="N33" s="8">
        <f>(G33+H33+I33+J33+L33+K33+M33)</f>
        <v>11384</v>
      </c>
    </row>
    <row r="34" spans="1:14" s="9" customFormat="1" ht="30.75" customHeight="1" x14ac:dyDescent="0.2">
      <c r="A34" s="4">
        <v>26</v>
      </c>
      <c r="B34" s="6" t="s">
        <v>84</v>
      </c>
      <c r="C34" s="7" t="s">
        <v>6</v>
      </c>
      <c r="D34" s="6" t="s">
        <v>8</v>
      </c>
      <c r="E34" s="10" t="s">
        <v>82</v>
      </c>
      <c r="F34" s="5" t="s">
        <v>83</v>
      </c>
      <c r="G34" s="8">
        <v>5453.71</v>
      </c>
      <c r="H34" s="8">
        <v>2612.9</v>
      </c>
      <c r="I34" s="8">
        <v>0</v>
      </c>
      <c r="J34" s="8">
        <v>544.35</v>
      </c>
      <c r="K34" s="8">
        <v>362.9</v>
      </c>
      <c r="L34" s="8">
        <f>1800+(58.0645161290323*14)</f>
        <v>2612.9032258064522</v>
      </c>
      <c r="M34" s="8">
        <v>0</v>
      </c>
      <c r="N34" s="8">
        <f>(G34+H34+I34+J34+L34+K34+M34)</f>
        <v>11586.763225806453</v>
      </c>
    </row>
    <row r="35" spans="1:14" x14ac:dyDescent="0.25">
      <c r="A35" s="14"/>
      <c r="B35" s="18" t="s">
        <v>79</v>
      </c>
      <c r="N35" s="3"/>
    </row>
    <row r="36" spans="1:14" x14ac:dyDescent="0.25">
      <c r="B36" s="18" t="s">
        <v>85</v>
      </c>
    </row>
    <row r="38" spans="1:14" x14ac:dyDescent="0.25">
      <c r="N38" s="3"/>
    </row>
    <row r="41" spans="1:14" x14ac:dyDescent="0.25">
      <c r="N41" s="3"/>
    </row>
  </sheetData>
  <autoFilter ref="A7:N19" xr:uid="{00000000-0009-0000-0000-000000000000}">
    <sortState xmlns:xlrd2="http://schemas.microsoft.com/office/spreadsheetml/2017/richdata2" ref="A10:N34">
      <sortCondition ref="F7:F19"/>
    </sortState>
  </autoFilter>
  <mergeCells count="19">
    <mergeCell ref="N7:N8"/>
    <mergeCell ref="M7:M8"/>
    <mergeCell ref="G7:G8"/>
    <mergeCell ref="I7:I8"/>
    <mergeCell ref="L7:L8"/>
    <mergeCell ref="K7:K8"/>
    <mergeCell ref="J7:J8"/>
    <mergeCell ref="H7:H8"/>
    <mergeCell ref="A1:N1"/>
    <mergeCell ref="A2:N2"/>
    <mergeCell ref="A3:N3"/>
    <mergeCell ref="A5:N5"/>
    <mergeCell ref="A4:N4"/>
    <mergeCell ref="A7:A8"/>
    <mergeCell ref="B7:B8"/>
    <mergeCell ref="F7:F8"/>
    <mergeCell ref="C7:C8"/>
    <mergeCell ref="D7:D8"/>
    <mergeCell ref="E7:E8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14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2023-08-31T17:23:06Z</dcterms:modified>
</cp:coreProperties>
</file>