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1ECAEFB2-CAA8-41B8-ADDD-10B86450C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J33" i="1" l="1"/>
  <c r="K33" i="1"/>
  <c r="H33" i="1"/>
  <c r="G33" i="1"/>
  <c r="K32" i="1"/>
  <c r="J32" i="1"/>
  <c r="I32" i="1"/>
  <c r="H32" i="1"/>
  <c r="G32" i="1"/>
  <c r="K31" i="1"/>
  <c r="I31" i="1"/>
  <c r="H31" i="1"/>
  <c r="G31" i="1"/>
  <c r="J31" i="1"/>
  <c r="M30" i="1"/>
  <c r="M27" i="1"/>
  <c r="M9" i="1"/>
  <c r="M11" i="1"/>
  <c r="M12" i="1"/>
  <c r="M14" i="1"/>
  <c r="O14" i="1" s="1"/>
  <c r="M15" i="1"/>
  <c r="O15" i="1" s="1"/>
  <c r="M16" i="1"/>
  <c r="O16" i="1" s="1"/>
  <c r="M17" i="1"/>
  <c r="M18" i="1"/>
  <c r="O18" i="1" s="1"/>
  <c r="M19" i="1"/>
  <c r="M20" i="1"/>
  <c r="M21" i="1"/>
  <c r="M26" i="1"/>
  <c r="M29" i="1"/>
  <c r="O29" i="1" s="1"/>
  <c r="M28" i="1"/>
  <c r="O28" i="1" s="1"/>
  <c r="M23" i="1"/>
  <c r="M24" i="1"/>
  <c r="M25" i="1"/>
  <c r="O25" i="1" s="1"/>
  <c r="M34" i="1"/>
  <c r="O34" i="1" s="1"/>
  <c r="M35" i="1"/>
  <c r="M36" i="1"/>
  <c r="O36" i="1" s="1"/>
  <c r="M37" i="1"/>
  <c r="O37" i="1" s="1"/>
  <c r="M38" i="1"/>
  <c r="O38" i="1" s="1"/>
  <c r="M39" i="1"/>
  <c r="M33" i="1" l="1"/>
  <c r="M32" i="1"/>
  <c r="M31" i="1"/>
  <c r="M22" i="1"/>
  <c r="K13" i="1"/>
  <c r="J13" i="1"/>
  <c r="G13" i="1"/>
  <c r="M13" i="1" l="1"/>
</calcChain>
</file>

<file path=xl/sharedStrings.xml><?xml version="1.0" encoding="utf-8"?>
<sst xmlns="http://schemas.openxmlformats.org/spreadsheetml/2006/main" count="176" uniqueCount="103">
  <si>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</si>
  <si>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</si>
  <si>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</si>
  <si>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</si>
  <si>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</si>
  <si>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</si>
  <si>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</si>
  <si>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</si>
  <si>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</si>
  <si>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</si>
  <si>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</si>
  <si>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</si>
  <si>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</si>
  <si>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</si>
  <si>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</si>
  <si>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</si>
  <si>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</si>
  <si>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</si>
  <si>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William Hovid Mejía Domingo</t>
  </si>
  <si>
    <t>Ana Yolanda del Rosario Martínez Peña</t>
  </si>
  <si>
    <t>Roberto Luis Tun Reyes</t>
  </si>
  <si>
    <t>Cristian Alexander López Barrios</t>
  </si>
  <si>
    <t>Sandra Izabel Zapeta Pérez</t>
  </si>
  <si>
    <t>Heidy Leslie Acevedo Medina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</si>
  <si>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</si>
  <si>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</si>
  <si>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</si>
  <si>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</si>
  <si>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</si>
  <si>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</si>
  <si>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</si>
  <si>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</si>
  <si>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</si>
  <si>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Asistente Desarrollo Académico</t>
  </si>
  <si>
    <t>Subdirección de Desarrollo Académico</t>
  </si>
  <si>
    <t>Analista de Evaluación de Planes y Currículo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</si>
  <si>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</si>
  <si>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</si>
  <si>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</si>
  <si>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</si>
  <si>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</si>
  <si>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</si>
  <si>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Asistente Evaluación Docente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</si>
  <si>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</si>
  <si>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</si>
  <si>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</si>
  <si>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</si>
  <si>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</si>
  <si>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</si>
  <si>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Asistente de Direccción de Auditoría Interna</t>
  </si>
  <si>
    <t>Dirección de Auditoría Interna</t>
  </si>
  <si>
    <t>Dina Lizeth Arriaza Soto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</si>
  <si>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</si>
  <si>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</si>
  <si>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</si>
  <si>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</si>
  <si>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</si>
  <si>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</si>
  <si>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</si>
  <si>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</si>
  <si>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Jefe Desarrollo Ntic Aplicados a la Educación</t>
  </si>
  <si>
    <t>Asistente Subdirección Administrativa</t>
  </si>
  <si>
    <t>Edgar Yovany Sipac Teleguario</t>
  </si>
  <si>
    <t>Analista de Informática</t>
  </si>
  <si>
    <t>Dirección de Informática</t>
  </si>
  <si>
    <t>Carlos Santiago Archila Sapón</t>
  </si>
  <si>
    <t>Antony Josué Obed Lara</t>
  </si>
  <si>
    <t>Jefe de Registro Académico</t>
  </si>
  <si>
    <t>Diana Andrea Hiemann Fajardo</t>
  </si>
  <si>
    <t>Jhuly Esmeralda García García</t>
  </si>
  <si>
    <t>Asistente Profesional IV</t>
  </si>
  <si>
    <t>Asistente Dirección General</t>
  </si>
  <si>
    <t>Dirección General</t>
  </si>
  <si>
    <t>AGUINALDO 50%</t>
  </si>
  <si>
    <t>Glendy Cristina Robledo Roblero</t>
  </si>
  <si>
    <t>Jefe de Inventarios</t>
  </si>
  <si>
    <t>Jefe de Almacén</t>
  </si>
  <si>
    <t>Jefe de Evaluación de Planes y Currículo</t>
  </si>
  <si>
    <t>Luis Albero Rodas Santos*</t>
  </si>
  <si>
    <t xml:space="preserve">*En trámite de asignación del bono complemento al salario mínimo </t>
  </si>
  <si>
    <t>Christopher Emanuel Divas Navichoque*</t>
  </si>
  <si>
    <t>Director General</t>
  </si>
  <si>
    <t>Director General INEES</t>
  </si>
  <si>
    <t>GASTOS DE REPRESENTACIÓN</t>
  </si>
  <si>
    <t>Maritza Aracely Serin Paul de Rivas*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</si>
  <si>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</si>
  <si>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</si>
  <si>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</si>
  <si>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</si>
  <si>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</si>
  <si>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</si>
  <si>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</si>
  <si>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</si>
  <si>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</si>
  <si>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</si>
  <si>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Nómina  Mensual julio 2024</t>
  </si>
  <si>
    <t>Ana María Pineda Reyes**</t>
  </si>
  <si>
    <t xml:space="preserve">Asistente Subdirección </t>
  </si>
  <si>
    <t>BONO 14</t>
  </si>
  <si>
    <t>Cesar Humberto Tello Zapeta***</t>
  </si>
  <si>
    <t>José Raúl Hernández Virula***</t>
  </si>
  <si>
    <t>***Toma de posesión a partir del 17 de junio 2024</t>
  </si>
  <si>
    <t>**Toma de posesión a partir del 2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</si>
</sst>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2497228</xdr:colOff>
      <xdr:row>42</xdr:row>
      <xdr:rowOff>493059</xdr:rowOff>
    </xdr:from>
    <xdr:to>
      <xdr:col>11</xdr:col>
      <xdr:colOff>605638</xdr:colOff>
      <xdr:row>43</xdr:row>
      <xdr:rowOff>62194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833404" y="12539383"/>
          <a:ext cx="12933793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view="pageBreakPreview" zoomScaleNormal="85" zoomScaleSheetLayoutView="100" workbookViewId="0">
      <selection activeCell="F27" sqref="F27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2.425781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7.140625" customWidth="1"/>
    <col min="13" max="13" width="13" style="2" customWidth="1"/>
    <col min="14" max="14" width="13.140625" hidden="1" customWidth="1"/>
    <col min="15" max="15" width="12" hidden="1" customWidth="1"/>
  </cols>
  <sheetData>
    <row r="1" spans="1:15" ht="9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6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15.75" x14ac:dyDescent="0.25">
      <c r="A3" s="18" t="s">
        <v>10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15.75" x14ac:dyDescent="0.25">
      <c r="A4" s="19" t="s">
        <v>95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5" ht="15.75" x14ac:dyDescent="0.25">
      <c r="A5" s="18" t="s">
        <v>11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5" ht="3" customHeight="1" x14ac:dyDescent="0.25"/>
    <row r="7" spans="1:15" s="12" customFormat="1" ht="15" customHeight="1" x14ac:dyDescent="0.25">
      <c r="A7" s="15" t="s">
        <v>0</v>
      </c>
      <c r="B7" s="15" t="s">
        <v>13</v>
      </c>
      <c r="C7" s="15" t="s">
        <v>1</v>
      </c>
      <c r="D7" s="20" t="s">
        <v>27</v>
      </c>
      <c r="E7" s="20" t="s">
        <v>28</v>
      </c>
      <c r="F7" s="20" t="s">
        <v>29</v>
      </c>
      <c r="G7" s="15" t="s">
        <v>14</v>
      </c>
      <c r="H7" s="15" t="s">
        <v>2</v>
      </c>
      <c r="I7" s="15" t="s">
        <v>3</v>
      </c>
      <c r="J7" s="15" t="s">
        <v>15</v>
      </c>
      <c r="K7" s="15" t="s">
        <v>16</v>
      </c>
      <c r="L7" s="15" t="s">
        <v>83</v>
      </c>
      <c r="M7" s="15" t="s">
        <v>4</v>
      </c>
      <c r="N7" s="15" t="s">
        <v>73</v>
      </c>
      <c r="O7" s="15" t="s">
        <v>98</v>
      </c>
    </row>
    <row r="8" spans="1:15" s="12" customFormat="1" ht="15" customHeight="1" x14ac:dyDescent="0.25">
      <c r="A8" s="16"/>
      <c r="B8" s="16"/>
      <c r="C8" s="16"/>
      <c r="D8" s="20"/>
      <c r="E8" s="20"/>
      <c r="F8" s="20"/>
      <c r="G8" s="16"/>
      <c r="H8" s="16"/>
      <c r="I8" s="16"/>
      <c r="J8" s="16"/>
      <c r="K8" s="16"/>
      <c r="L8" s="16"/>
      <c r="M8" s="16"/>
      <c r="N8" s="16"/>
      <c r="O8" s="16"/>
    </row>
    <row r="9" spans="1:15" s="4" customFormat="1" ht="26.25" customHeight="1" x14ac:dyDescent="0.2">
      <c r="A9" s="3">
        <v>1</v>
      </c>
      <c r="B9" s="6" t="s">
        <v>87</v>
      </c>
      <c r="C9" s="11" t="s">
        <v>5</v>
      </c>
      <c r="D9" s="5" t="s">
        <v>81</v>
      </c>
      <c r="E9" s="6" t="s">
        <v>82</v>
      </c>
      <c r="F9" s="7" t="s">
        <v>72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/>
      <c r="O9" s="10">
        <v>6895.16</v>
      </c>
    </row>
    <row r="10" spans="1:15" s="4" customFormat="1" ht="26.25" customHeight="1" x14ac:dyDescent="0.2">
      <c r="A10" s="3">
        <v>2</v>
      </c>
      <c r="B10" s="6" t="s">
        <v>91</v>
      </c>
      <c r="C10" s="11" t="s">
        <v>5</v>
      </c>
      <c r="D10" s="5" t="s">
        <v>88</v>
      </c>
      <c r="E10" s="6" t="s">
        <v>89</v>
      </c>
      <c r="F10" s="7" t="s">
        <v>72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/>
      <c r="O10" s="10">
        <v>5572.92</v>
      </c>
    </row>
    <row r="11" spans="1:15" s="4" customFormat="1" ht="26.25" customHeight="1" x14ac:dyDescent="0.2">
      <c r="A11" s="3">
        <v>3</v>
      </c>
      <c r="B11" s="6" t="s">
        <v>74</v>
      </c>
      <c r="C11" s="11" t="s">
        <v>5</v>
      </c>
      <c r="D11" s="5" t="s">
        <v>70</v>
      </c>
      <c r="E11" s="6" t="s">
        <v>71</v>
      </c>
      <c r="F11" s="7" t="s">
        <v>72</v>
      </c>
      <c r="G11" s="10">
        <v>2441</v>
      </c>
      <c r="H11" s="10">
        <v>1400</v>
      </c>
      <c r="I11" s="10">
        <v>0</v>
      </c>
      <c r="J11" s="10">
        <v>250</v>
      </c>
      <c r="K11" s="10">
        <v>1400</v>
      </c>
      <c r="L11" s="10"/>
      <c r="M11" s="10">
        <f>(G11+H11+I11+K11+J11)</f>
        <v>5491</v>
      </c>
      <c r="N11" s="10"/>
      <c r="O11" s="10">
        <v>3479.44</v>
      </c>
    </row>
    <row r="12" spans="1:15" s="4" customFormat="1" ht="26.25" customHeight="1" x14ac:dyDescent="0.2">
      <c r="A12" s="3">
        <v>4</v>
      </c>
      <c r="B12" s="6" t="s">
        <v>24</v>
      </c>
      <c r="C12" s="11" t="s">
        <v>5</v>
      </c>
      <c r="D12" s="5" t="s">
        <v>25</v>
      </c>
      <c r="E12" s="6" t="s">
        <v>45</v>
      </c>
      <c r="F12" s="7" t="s">
        <v>46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9" si="0">(G12+H12+I12+K12+J12)</f>
        <v>5170</v>
      </c>
      <c r="N12" s="10"/>
      <c r="O12" s="10">
        <v>4920</v>
      </c>
    </row>
    <row r="13" spans="1:15" s="4" customFormat="1" ht="26.25" customHeight="1" x14ac:dyDescent="0.2">
      <c r="A13" s="3">
        <v>5</v>
      </c>
      <c r="B13" s="6" t="s">
        <v>51</v>
      </c>
      <c r="C13" s="11" t="s">
        <v>5</v>
      </c>
      <c r="D13" s="5" t="s">
        <v>25</v>
      </c>
      <c r="E13" s="6" t="s">
        <v>49</v>
      </c>
      <c r="F13" s="7" t="s">
        <v>50</v>
      </c>
      <c r="G13" s="10">
        <f>68.3870967741936*31</f>
        <v>2120.0000000000014</v>
      </c>
      <c r="H13" s="10">
        <v>1400</v>
      </c>
      <c r="I13" s="10">
        <v>0</v>
      </c>
      <c r="J13" s="10">
        <f>8.06451612903226*31</f>
        <v>250.00000000000006</v>
      </c>
      <c r="K13" s="10">
        <f>45.1612903225806*31</f>
        <v>1399.9999999999986</v>
      </c>
      <c r="L13" s="10"/>
      <c r="M13" s="10">
        <f t="shared" si="0"/>
        <v>5170</v>
      </c>
      <c r="N13" s="10"/>
      <c r="O13" s="10">
        <v>4920</v>
      </c>
    </row>
    <row r="14" spans="1:15" s="4" customFormat="1" ht="26.25" customHeight="1" x14ac:dyDescent="0.2">
      <c r="A14" s="3">
        <v>6</v>
      </c>
      <c r="B14" s="5" t="s">
        <v>57</v>
      </c>
      <c r="C14" s="11" t="s">
        <v>5</v>
      </c>
      <c r="D14" s="5" t="s">
        <v>12</v>
      </c>
      <c r="E14" s="6" t="s">
        <v>32</v>
      </c>
      <c r="F14" s="7" t="s">
        <v>31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/>
      <c r="O14" s="10">
        <f>+M14-J14</f>
        <v>3686</v>
      </c>
    </row>
    <row r="15" spans="1:15" s="4" customFormat="1" ht="26.25" customHeight="1" x14ac:dyDescent="0.2">
      <c r="A15" s="3">
        <v>7</v>
      </c>
      <c r="B15" s="5" t="s">
        <v>26</v>
      </c>
      <c r="C15" s="11" t="s">
        <v>5</v>
      </c>
      <c r="D15" s="5" t="s">
        <v>6</v>
      </c>
      <c r="E15" s="6" t="s">
        <v>76</v>
      </c>
      <c r="F15" s="7" t="s">
        <v>31</v>
      </c>
      <c r="G15" s="10">
        <v>6759</v>
      </c>
      <c r="H15" s="10">
        <v>2000</v>
      </c>
      <c r="I15" s="10">
        <v>375</v>
      </c>
      <c r="J15" s="10">
        <v>250</v>
      </c>
      <c r="K15" s="10">
        <v>2000</v>
      </c>
      <c r="L15" s="10"/>
      <c r="M15" s="10">
        <f t="shared" si="0"/>
        <v>11384</v>
      </c>
      <c r="N15" s="10"/>
      <c r="O15" s="10">
        <f>+M15-J15</f>
        <v>11134</v>
      </c>
    </row>
    <row r="16" spans="1:15" s="4" customFormat="1" ht="26.25" customHeight="1" x14ac:dyDescent="0.2">
      <c r="A16" s="3">
        <v>8</v>
      </c>
      <c r="B16" s="6" t="s">
        <v>78</v>
      </c>
      <c r="C16" s="11" t="s">
        <v>5</v>
      </c>
      <c r="D16" s="5" t="s">
        <v>9</v>
      </c>
      <c r="E16" s="6" t="s">
        <v>30</v>
      </c>
      <c r="F16" s="7" t="s">
        <v>31</v>
      </c>
      <c r="G16" s="10">
        <v>1105</v>
      </c>
      <c r="H16" s="10">
        <v>1000</v>
      </c>
      <c r="I16" s="10">
        <v>0</v>
      </c>
      <c r="J16" s="10">
        <v>250</v>
      </c>
      <c r="K16" s="10">
        <v>1062</v>
      </c>
      <c r="L16" s="10"/>
      <c r="M16" s="10">
        <f t="shared" si="0"/>
        <v>3417</v>
      </c>
      <c r="N16" s="10"/>
      <c r="O16" s="10">
        <f>+M16-J16</f>
        <v>3167</v>
      </c>
    </row>
    <row r="17" spans="1:15" s="4" customFormat="1" ht="26.25" customHeight="1" x14ac:dyDescent="0.2">
      <c r="A17" s="3">
        <v>9</v>
      </c>
      <c r="B17" s="8" t="s">
        <v>23</v>
      </c>
      <c r="C17" s="11" t="s">
        <v>5</v>
      </c>
      <c r="D17" s="5" t="s">
        <v>6</v>
      </c>
      <c r="E17" s="6" t="s">
        <v>75</v>
      </c>
      <c r="F17" s="7" t="s">
        <v>31</v>
      </c>
      <c r="G17" s="10">
        <v>6759</v>
      </c>
      <c r="H17" s="10">
        <v>2000</v>
      </c>
      <c r="I17" s="10">
        <v>375</v>
      </c>
      <c r="J17" s="10">
        <v>250</v>
      </c>
      <c r="K17" s="10">
        <v>2000</v>
      </c>
      <c r="L17" s="10"/>
      <c r="M17" s="10">
        <f t="shared" si="0"/>
        <v>11384</v>
      </c>
      <c r="N17" s="10"/>
      <c r="O17" s="10">
        <v>11134</v>
      </c>
    </row>
    <row r="18" spans="1:15" s="4" customFormat="1" ht="26.25" customHeight="1" x14ac:dyDescent="0.2">
      <c r="A18" s="3">
        <v>10</v>
      </c>
      <c r="B18" s="6" t="s">
        <v>80</v>
      </c>
      <c r="C18" s="11" t="s">
        <v>5</v>
      </c>
      <c r="D18" s="5" t="s">
        <v>9</v>
      </c>
      <c r="E18" s="6" t="s">
        <v>43</v>
      </c>
      <c r="F18" s="7" t="s">
        <v>31</v>
      </c>
      <c r="G18" s="10">
        <v>1105</v>
      </c>
      <c r="H18" s="10">
        <v>1000</v>
      </c>
      <c r="I18" s="10">
        <v>0</v>
      </c>
      <c r="J18" s="10">
        <v>250</v>
      </c>
      <c r="K18" s="10">
        <v>1062</v>
      </c>
      <c r="L18" s="10"/>
      <c r="M18" s="10">
        <f t="shared" si="0"/>
        <v>3417</v>
      </c>
      <c r="N18" s="10"/>
      <c r="O18" s="10">
        <f>+M18-J18</f>
        <v>3167</v>
      </c>
    </row>
    <row r="19" spans="1:15" s="4" customFormat="1" ht="26.25" customHeight="1" x14ac:dyDescent="0.2">
      <c r="A19" s="3">
        <v>11</v>
      </c>
      <c r="B19" s="6" t="s">
        <v>58</v>
      </c>
      <c r="C19" s="11" t="s">
        <v>5</v>
      </c>
      <c r="D19" s="5" t="s">
        <v>6</v>
      </c>
      <c r="E19" s="6" t="s">
        <v>44</v>
      </c>
      <c r="F19" s="7" t="s">
        <v>31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/>
      <c r="O19" s="10">
        <v>11134</v>
      </c>
    </row>
    <row r="20" spans="1:15" s="4" customFormat="1" ht="26.25" customHeight="1" x14ac:dyDescent="0.2">
      <c r="A20" s="3">
        <v>12</v>
      </c>
      <c r="B20" s="6" t="s">
        <v>65</v>
      </c>
      <c r="C20" s="11" t="s">
        <v>5</v>
      </c>
      <c r="D20" s="5" t="s">
        <v>6</v>
      </c>
      <c r="E20" s="6" t="s">
        <v>48</v>
      </c>
      <c r="F20" s="7" t="s">
        <v>31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/>
      <c r="O20" s="10">
        <v>9278.33</v>
      </c>
    </row>
    <row r="21" spans="1:15" s="4" customFormat="1" ht="26.25" customHeight="1" x14ac:dyDescent="0.2">
      <c r="A21" s="3">
        <v>13</v>
      </c>
      <c r="B21" s="6" t="s">
        <v>62</v>
      </c>
      <c r="C21" s="11" t="s">
        <v>5</v>
      </c>
      <c r="D21" s="5" t="s">
        <v>8</v>
      </c>
      <c r="E21" s="6" t="s">
        <v>61</v>
      </c>
      <c r="F21" s="7" t="s">
        <v>31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/>
      <c r="O21" s="10">
        <v>4760</v>
      </c>
    </row>
    <row r="22" spans="1:15" s="4" customFormat="1" ht="26.25" customHeight="1" x14ac:dyDescent="0.2">
      <c r="A22" s="3">
        <v>14</v>
      </c>
      <c r="B22" s="6" t="s">
        <v>84</v>
      </c>
      <c r="C22" s="11" t="s">
        <v>5</v>
      </c>
      <c r="D22" s="5" t="s">
        <v>9</v>
      </c>
      <c r="E22" s="6" t="s">
        <v>30</v>
      </c>
      <c r="F22" s="7" t="s">
        <v>31</v>
      </c>
      <c r="G22" s="10">
        <v>1105</v>
      </c>
      <c r="H22" s="10">
        <v>1000</v>
      </c>
      <c r="I22" s="10">
        <v>0</v>
      </c>
      <c r="J22" s="10">
        <v>250</v>
      </c>
      <c r="K22" s="10">
        <v>1062</v>
      </c>
      <c r="L22" s="10"/>
      <c r="M22" s="10">
        <f t="shared" si="0"/>
        <v>3417</v>
      </c>
      <c r="N22" s="10"/>
      <c r="O22" s="10">
        <v>3167</v>
      </c>
    </row>
    <row r="23" spans="1:15" s="4" customFormat="1" ht="26.25" customHeight="1" x14ac:dyDescent="0.2">
      <c r="A23" s="3">
        <v>15</v>
      </c>
      <c r="B23" s="6" t="s">
        <v>69</v>
      </c>
      <c r="C23" s="11" t="s">
        <v>5</v>
      </c>
      <c r="D23" s="5" t="s">
        <v>6</v>
      </c>
      <c r="E23" s="6" t="s">
        <v>77</v>
      </c>
      <c r="F23" s="7" t="s">
        <v>36</v>
      </c>
      <c r="G23" s="10">
        <v>6759</v>
      </c>
      <c r="H23" s="10">
        <v>2000</v>
      </c>
      <c r="I23" s="10">
        <v>375</v>
      </c>
      <c r="J23" s="10">
        <v>250</v>
      </c>
      <c r="K23" s="10">
        <v>2000</v>
      </c>
      <c r="L23" s="10"/>
      <c r="M23" s="10">
        <f>(G23+H23+I23+K23+J23)</f>
        <v>11384</v>
      </c>
      <c r="N23" s="10"/>
      <c r="O23" s="10">
        <v>7901.55</v>
      </c>
    </row>
    <row r="24" spans="1:15" s="4" customFormat="1" ht="26.25" customHeight="1" x14ac:dyDescent="0.2">
      <c r="A24" s="3">
        <v>16</v>
      </c>
      <c r="B24" s="5" t="s">
        <v>52</v>
      </c>
      <c r="C24" s="11" t="s">
        <v>5</v>
      </c>
      <c r="D24" s="5" t="s">
        <v>7</v>
      </c>
      <c r="E24" s="6" t="s">
        <v>35</v>
      </c>
      <c r="F24" s="7" t="s">
        <v>36</v>
      </c>
      <c r="G24" s="10">
        <v>3757</v>
      </c>
      <c r="H24" s="10">
        <v>1800</v>
      </c>
      <c r="I24" s="10">
        <v>375</v>
      </c>
      <c r="J24" s="10">
        <v>250</v>
      </c>
      <c r="K24" s="10">
        <v>1800</v>
      </c>
      <c r="L24" s="10"/>
      <c r="M24" s="10">
        <f>(G24+H24+I24+K24+J24)</f>
        <v>7982</v>
      </c>
      <c r="N24" s="10"/>
      <c r="O24" s="10">
        <v>5007.67</v>
      </c>
    </row>
    <row r="25" spans="1:15" s="4" customFormat="1" ht="26.25" customHeight="1" x14ac:dyDescent="0.2">
      <c r="A25" s="3">
        <v>17</v>
      </c>
      <c r="B25" s="5" t="s">
        <v>21</v>
      </c>
      <c r="C25" s="11" t="s">
        <v>5</v>
      </c>
      <c r="D25" s="5" t="s">
        <v>8</v>
      </c>
      <c r="E25" s="9" t="s">
        <v>42</v>
      </c>
      <c r="F25" s="7" t="s">
        <v>36</v>
      </c>
      <c r="G25" s="10">
        <v>1960</v>
      </c>
      <c r="H25" s="10">
        <v>1400</v>
      </c>
      <c r="I25" s="10">
        <v>0</v>
      </c>
      <c r="J25" s="10">
        <v>250</v>
      </c>
      <c r="K25" s="10">
        <v>1400</v>
      </c>
      <c r="L25" s="10"/>
      <c r="M25" s="10">
        <f>(G25+H25+I25+K25+J25)</f>
        <v>5010</v>
      </c>
      <c r="N25" s="10"/>
      <c r="O25" s="10">
        <f>+M25-J25</f>
        <v>4760</v>
      </c>
    </row>
    <row r="26" spans="1:15" s="4" customFormat="1" ht="26.25" customHeight="1" x14ac:dyDescent="0.2">
      <c r="A26" s="3">
        <v>18</v>
      </c>
      <c r="B26" s="5" t="s">
        <v>68</v>
      </c>
      <c r="C26" s="11" t="s">
        <v>5</v>
      </c>
      <c r="D26" s="5" t="s">
        <v>6</v>
      </c>
      <c r="E26" s="6" t="s">
        <v>92</v>
      </c>
      <c r="F26" s="7" t="s">
        <v>93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/>
      <c r="O26" s="10">
        <v>10206.17</v>
      </c>
    </row>
    <row r="27" spans="1:15" s="4" customFormat="1" ht="26.25" customHeight="1" x14ac:dyDescent="0.2">
      <c r="A27" s="3">
        <v>19</v>
      </c>
      <c r="B27" s="5" t="s">
        <v>55</v>
      </c>
      <c r="C27" s="11" t="s">
        <v>5</v>
      </c>
      <c r="D27" s="5" t="s">
        <v>6</v>
      </c>
      <c r="E27" s="6" t="s">
        <v>67</v>
      </c>
      <c r="F27" s="7" t="s">
        <v>53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/>
      <c r="O27" s="10">
        <v>8015.5</v>
      </c>
    </row>
    <row r="28" spans="1:15" s="4" customFormat="1" ht="26.25" customHeight="1" x14ac:dyDescent="0.2">
      <c r="A28" s="3">
        <v>20</v>
      </c>
      <c r="B28" s="6" t="s">
        <v>59</v>
      </c>
      <c r="C28" s="11" t="s">
        <v>5</v>
      </c>
      <c r="D28" s="5" t="s">
        <v>6</v>
      </c>
      <c r="E28" s="6" t="s">
        <v>60</v>
      </c>
      <c r="F28" s="7" t="s">
        <v>34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/>
      <c r="O28" s="10">
        <f t="shared" ref="O28:O29" si="2">+M28-J28</f>
        <v>11134</v>
      </c>
    </row>
    <row r="29" spans="1:15" s="4" customFormat="1" ht="26.25" customHeight="1" x14ac:dyDescent="0.2">
      <c r="A29" s="3">
        <v>21</v>
      </c>
      <c r="B29" s="5" t="s">
        <v>54</v>
      </c>
      <c r="C29" s="11" t="s">
        <v>5</v>
      </c>
      <c r="D29" s="5" t="s">
        <v>8</v>
      </c>
      <c r="E29" s="6" t="s">
        <v>33</v>
      </c>
      <c r="F29" s="7" t="s">
        <v>34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/>
      <c r="O29" s="10">
        <f t="shared" si="2"/>
        <v>4760</v>
      </c>
    </row>
    <row r="30" spans="1:15" s="4" customFormat="1" ht="26.25" customHeight="1" x14ac:dyDescent="0.2">
      <c r="A30" s="3">
        <v>22</v>
      </c>
      <c r="B30" s="5" t="s">
        <v>22</v>
      </c>
      <c r="C30" s="11" t="s">
        <v>5</v>
      </c>
      <c r="D30" s="5" t="s">
        <v>6</v>
      </c>
      <c r="E30" s="6" t="s">
        <v>94</v>
      </c>
      <c r="F30" s="7" t="s">
        <v>34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3">(G30+H30+I30+K30+J30)</f>
        <v>11384</v>
      </c>
      <c r="N30" s="10"/>
      <c r="O30" s="10">
        <v>8015.5</v>
      </c>
    </row>
    <row r="31" spans="1:15" s="4" customFormat="1" ht="26.25" customHeight="1" x14ac:dyDescent="0.2">
      <c r="A31" s="3">
        <v>23</v>
      </c>
      <c r="B31" s="6" t="s">
        <v>96</v>
      </c>
      <c r="C31" s="11" t="s">
        <v>5</v>
      </c>
      <c r="D31" s="5" t="s">
        <v>7</v>
      </c>
      <c r="E31" s="6" t="s">
        <v>47</v>
      </c>
      <c r="F31" s="7" t="s">
        <v>34</v>
      </c>
      <c r="G31" s="10">
        <f>121.193548387097*30</f>
        <v>3635.8064516129029</v>
      </c>
      <c r="H31" s="10">
        <f>58.0645161290323*30</f>
        <v>1741.9354838709678</v>
      </c>
      <c r="I31" s="10">
        <f>12.0967741935484*30</f>
        <v>362.90322580645164</v>
      </c>
      <c r="J31" s="10">
        <f>8.06451612903226*30</f>
        <v>241.93548387096774</v>
      </c>
      <c r="K31" s="10">
        <f>58.0645161290323*30</f>
        <v>1741.9354838709678</v>
      </c>
      <c r="L31" s="10"/>
      <c r="M31" s="10">
        <f>(G31+H31+I31+K31+J31)</f>
        <v>7724.5161290322585</v>
      </c>
      <c r="N31" s="10"/>
      <c r="O31" s="10">
        <v>0</v>
      </c>
    </row>
    <row r="32" spans="1:15" s="4" customFormat="1" ht="26.25" customHeight="1" x14ac:dyDescent="0.2">
      <c r="A32" s="3">
        <v>24</v>
      </c>
      <c r="B32" s="6" t="s">
        <v>99</v>
      </c>
      <c r="C32" s="11" t="s">
        <v>5</v>
      </c>
      <c r="D32" s="5" t="s">
        <v>7</v>
      </c>
      <c r="E32" s="6" t="s">
        <v>56</v>
      </c>
      <c r="F32" s="7" t="s">
        <v>53</v>
      </c>
      <c r="G32" s="10">
        <f>3757+1753.27</f>
        <v>5510.27</v>
      </c>
      <c r="H32" s="10">
        <f>840+1800</f>
        <v>2640</v>
      </c>
      <c r="I32" s="10">
        <f>175+375</f>
        <v>550</v>
      </c>
      <c r="J32" s="10">
        <f>166.67+250</f>
        <v>416.66999999999996</v>
      </c>
      <c r="K32" s="10">
        <f>840+1800</f>
        <v>2640</v>
      </c>
      <c r="L32" s="10"/>
      <c r="M32" s="10">
        <f>(G32+H32+I32+K32+J32)</f>
        <v>11756.94</v>
      </c>
      <c r="N32" s="10"/>
      <c r="O32" s="10">
        <v>300.69</v>
      </c>
    </row>
    <row r="33" spans="1:15" s="4" customFormat="1" ht="26.25" customHeight="1" x14ac:dyDescent="0.2">
      <c r="A33" s="3">
        <v>25</v>
      </c>
      <c r="B33" s="6" t="s">
        <v>100</v>
      </c>
      <c r="C33" s="11" t="s">
        <v>5</v>
      </c>
      <c r="D33" s="5" t="s">
        <v>8</v>
      </c>
      <c r="E33" s="6" t="s">
        <v>97</v>
      </c>
      <c r="F33" s="7" t="s">
        <v>53</v>
      </c>
      <c r="G33" s="10">
        <f>1960+914.67</f>
        <v>2874.67</v>
      </c>
      <c r="H33" s="10">
        <f>653.66+1400</f>
        <v>2053.66</v>
      </c>
      <c r="I33" s="10"/>
      <c r="J33" s="10">
        <f>116.67+250</f>
        <v>366.67</v>
      </c>
      <c r="K33" s="10">
        <f>1400+653.33</f>
        <v>2053.33</v>
      </c>
      <c r="L33" s="10"/>
      <c r="M33" s="10">
        <f>(G33+H33+I33+K33+J33)</f>
        <v>7348.33</v>
      </c>
      <c r="N33" s="10"/>
      <c r="O33" s="10">
        <v>185.11</v>
      </c>
    </row>
    <row r="34" spans="1:15" s="4" customFormat="1" ht="26.25" customHeight="1" x14ac:dyDescent="0.2">
      <c r="A34" s="3">
        <v>26</v>
      </c>
      <c r="B34" s="5" t="s">
        <v>20</v>
      </c>
      <c r="C34" s="11" t="s">
        <v>5</v>
      </c>
      <c r="D34" s="5" t="s">
        <v>6</v>
      </c>
      <c r="E34" s="6" t="s">
        <v>37</v>
      </c>
      <c r="F34" s="7" t="s">
        <v>38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/>
      <c r="O34" s="10">
        <f>+M34-J34</f>
        <v>11134</v>
      </c>
    </row>
    <row r="35" spans="1:15" s="4" customFormat="1" ht="26.25" customHeight="1" x14ac:dyDescent="0.2">
      <c r="A35" s="3">
        <v>27</v>
      </c>
      <c r="B35" s="6" t="s">
        <v>85</v>
      </c>
      <c r="C35" s="11" t="s">
        <v>5</v>
      </c>
      <c r="D35" s="5" t="s">
        <v>8</v>
      </c>
      <c r="E35" s="6" t="s">
        <v>86</v>
      </c>
      <c r="F35" s="7" t="s">
        <v>38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/>
      <c r="O35" s="10">
        <v>3160.11</v>
      </c>
    </row>
    <row r="36" spans="1:15" s="4" customFormat="1" ht="26.25" customHeight="1" x14ac:dyDescent="0.2">
      <c r="A36" s="3">
        <v>28</v>
      </c>
      <c r="B36" s="5" t="s">
        <v>17</v>
      </c>
      <c r="C36" s="11" t="s">
        <v>5</v>
      </c>
      <c r="D36" s="5" t="s">
        <v>6</v>
      </c>
      <c r="E36" s="6" t="s">
        <v>39</v>
      </c>
      <c r="F36" s="7" t="s">
        <v>40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/>
      <c r="O36" s="10">
        <f t="shared" ref="O36:O38" si="4">+M36-J36</f>
        <v>11134</v>
      </c>
    </row>
    <row r="37" spans="1:15" s="4" customFormat="1" ht="26.25" customHeight="1" x14ac:dyDescent="0.2">
      <c r="A37" s="3">
        <v>29</v>
      </c>
      <c r="B37" s="5" t="s">
        <v>18</v>
      </c>
      <c r="C37" s="11" t="s">
        <v>5</v>
      </c>
      <c r="D37" s="5" t="s">
        <v>6</v>
      </c>
      <c r="E37" s="6" t="s">
        <v>90</v>
      </c>
      <c r="F37" s="7" t="s">
        <v>40</v>
      </c>
      <c r="G37" s="10">
        <v>6759</v>
      </c>
      <c r="H37" s="10">
        <v>2000</v>
      </c>
      <c r="I37" s="10">
        <v>375</v>
      </c>
      <c r="J37" s="10">
        <v>250</v>
      </c>
      <c r="K37" s="10">
        <v>2000</v>
      </c>
      <c r="L37" s="10"/>
      <c r="M37" s="10">
        <f t="shared" si="0"/>
        <v>11384</v>
      </c>
      <c r="N37" s="10"/>
      <c r="O37" s="10">
        <f t="shared" si="4"/>
        <v>11134</v>
      </c>
    </row>
    <row r="38" spans="1:15" s="4" customFormat="1" ht="26.25" customHeight="1" x14ac:dyDescent="0.2">
      <c r="A38" s="3">
        <v>30</v>
      </c>
      <c r="B38" s="5" t="s">
        <v>19</v>
      </c>
      <c r="C38" s="11" t="s">
        <v>5</v>
      </c>
      <c r="D38" s="5" t="s">
        <v>6</v>
      </c>
      <c r="E38" s="6" t="s">
        <v>41</v>
      </c>
      <c r="F38" s="7" t="s">
        <v>40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/>
      <c r="O38" s="10">
        <f t="shared" si="4"/>
        <v>11134</v>
      </c>
    </row>
    <row r="39" spans="1:15" s="4" customFormat="1" ht="26.25" customHeight="1" x14ac:dyDescent="0.2">
      <c r="A39" s="3">
        <v>31</v>
      </c>
      <c r="B39" s="5" t="s">
        <v>66</v>
      </c>
      <c r="C39" s="11" t="s">
        <v>5</v>
      </c>
      <c r="D39" s="5" t="s">
        <v>7</v>
      </c>
      <c r="E39" s="6" t="s">
        <v>63</v>
      </c>
      <c r="F39" s="7" t="s">
        <v>64</v>
      </c>
      <c r="G39" s="10">
        <v>3757</v>
      </c>
      <c r="H39" s="10">
        <v>1800</v>
      </c>
      <c r="I39" s="10">
        <v>375</v>
      </c>
      <c r="J39" s="10">
        <v>250</v>
      </c>
      <c r="K39" s="10">
        <v>1800</v>
      </c>
      <c r="L39" s="10"/>
      <c r="M39" s="10">
        <f t="shared" si="0"/>
        <v>7982</v>
      </c>
      <c r="N39" s="10"/>
      <c r="O39" s="10">
        <v>7378.66</v>
      </c>
    </row>
    <row r="40" spans="1:15" s="13" customFormat="1" ht="10.5" customHeight="1" x14ac:dyDescent="0.2">
      <c r="A40" s="13" t="s">
        <v>79</v>
      </c>
      <c r="M40" s="14"/>
    </row>
    <row r="41" spans="1:15" s="13" customFormat="1" ht="10.5" customHeight="1" x14ac:dyDescent="0.2">
      <c r="A41" s="13" t="s">
        <v>102</v>
      </c>
      <c r="M41" s="14"/>
    </row>
    <row r="42" spans="1:15" s="13" customFormat="1" ht="10.5" customHeight="1" x14ac:dyDescent="0.2">
      <c r="A42" s="13" t="s">
        <v>101</v>
      </c>
      <c r="M42" s="14"/>
    </row>
    <row r="43" spans="1:15" s="13" customFormat="1" ht="51" customHeight="1" x14ac:dyDescent="0.2">
      <c r="M43" s="14"/>
    </row>
  </sheetData>
  <mergeCells count="20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O7:O8"/>
    <mergeCell ref="N7:N8"/>
    <mergeCell ref="M7:M8"/>
    <mergeCell ref="G7:G8"/>
    <mergeCell ref="K7:K8"/>
    <mergeCell ref="J7:J8"/>
    <mergeCell ref="I7:I8"/>
    <mergeCell ref="H7:H8"/>
    <mergeCell ref="L7:L8"/>
  </mergeCells>
  <printOptions horizontalCentered="1"/>
  <pageMargins left="3.937007874015748E-2" right="3.937007874015748E-2" top="0" bottom="0" header="0.31496062992125984" footer="0.31496062992125984"/>
  <pageSetup paperSize="14" scale="60" orientation="landscape" horizontalDpi="4294967293" r:id="rId1"/>
  <headerFooter>
    <oddFooter xml:space="preserve">&amp;C
</oddFooter>
  </headerFooter>
  <ignoredErrors>
    <ignoredError sqref="C26:C27 C11:C22 C34:C39 C28 C23:C25 C30 C29 C31:C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Renglón 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2024-08-05T19:34:27Z</dcterms:modified>
</cp:coreProperties>
</file>