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80" windowHeight="6765"/>
  </bookViews>
  <sheets>
    <sheet name="Renglón 011" sheetId="1" r:id="rId1"/>
  </sheets>
  <definedNames>
    <definedName name="_xlnm._FilterDatabase" localSheetId="0" hidden="1">'Renglón 011'!$A$7:$Y$21</definedName>
    <definedName name="_xlnm.Print_Area" localSheetId="0">'Renglón 011'!$A$1:$V$35</definedName>
  </definedNames>
  <calcPr calcId="152511"/>
</workbook>
</file>

<file path=xl/calcChain.xml><?xml version="1.0" encoding="utf-8"?>
<calcChain xmlns="http://schemas.openxmlformats.org/spreadsheetml/2006/main">
  <c r="U33" i="1" l="1"/>
  <c r="O33" i="1"/>
  <c r="U34" i="1"/>
  <c r="O34" i="1"/>
  <c r="V34" i="1" s="1"/>
  <c r="U30" i="1"/>
  <c r="V33" i="1" l="1"/>
  <c r="U31" i="1"/>
  <c r="O31" i="1"/>
  <c r="O32" i="1"/>
  <c r="U32" i="1"/>
  <c r="V31" i="1" l="1"/>
  <c r="V32" i="1"/>
  <c r="U29" i="1"/>
  <c r="O30" i="1"/>
  <c r="V30" i="1" l="1"/>
  <c r="O29" i="1"/>
  <c r="U28" i="1"/>
  <c r="O28" i="1"/>
  <c r="V28" i="1" l="1"/>
  <c r="V29" i="1"/>
  <c r="M12" i="1"/>
  <c r="O19" i="1"/>
  <c r="U19" i="1" s="1"/>
  <c r="V19" i="1" l="1"/>
  <c r="U27" i="1"/>
  <c r="O27" i="1"/>
  <c r="O26" i="1"/>
  <c r="U26" i="1"/>
  <c r="V27" i="1" l="1"/>
  <c r="V26" i="1"/>
  <c r="U15" i="1" l="1"/>
  <c r="O15" i="1"/>
  <c r="V15" i="1" l="1"/>
  <c r="U25" i="1"/>
  <c r="O25" i="1"/>
  <c r="U24" i="1"/>
  <c r="O24" i="1"/>
  <c r="U10" i="1"/>
  <c r="O10" i="1"/>
  <c r="V10" i="1" l="1"/>
  <c r="V25" i="1"/>
  <c r="V24" i="1"/>
  <c r="Y11" i="1"/>
  <c r="O11" i="1"/>
  <c r="U11" i="1" l="1"/>
  <c r="V11" i="1" s="1"/>
  <c r="O23" i="1" l="1"/>
  <c r="O22" i="1"/>
  <c r="U22" i="1" l="1"/>
  <c r="O16" i="1"/>
  <c r="U23" i="1" l="1"/>
  <c r="V23" i="1" s="1"/>
  <c r="V22" i="1"/>
  <c r="U16" i="1" l="1"/>
  <c r="V16" i="1" s="1"/>
  <c r="O9" i="1" l="1"/>
  <c r="U9" i="1" s="1"/>
  <c r="V9" i="1" l="1"/>
  <c r="O20" i="1" l="1"/>
  <c r="O17" i="1"/>
  <c r="O18" i="1"/>
  <c r="O12" i="1"/>
  <c r="O14" i="1"/>
  <c r="O13" i="1"/>
  <c r="U14" i="1" l="1"/>
  <c r="V14" i="1" s="1"/>
  <c r="U18" i="1" l="1"/>
  <c r="V18" i="1" s="1"/>
  <c r="U17" i="1" l="1"/>
  <c r="V17" i="1" s="1"/>
  <c r="O21" i="1" l="1"/>
  <c r="U13" i="1" l="1"/>
  <c r="R21" i="1"/>
  <c r="Y12" i="1"/>
  <c r="U21" i="1" l="1"/>
  <c r="V21" i="1" s="1"/>
  <c r="V13" i="1"/>
  <c r="U12" i="1" l="1"/>
  <c r="R20" i="1"/>
  <c r="V12" i="1" l="1"/>
  <c r="U20" i="1" l="1"/>
  <c r="V20" i="1" s="1"/>
</calcChain>
</file>

<file path=xl/sharedStrings.xml><?xml version="1.0" encoding="utf-8"?>
<sst xmlns="http://schemas.openxmlformats.org/spreadsheetml/2006/main" count="186" uniqueCount="97">
  <si>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</si>
  <si>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</si>
  <si>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</si>
  <si>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</si>
  <si>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</si>
  <si>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</si>
  <si>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</si>
  <si>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</si>
  <si>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</si>
  <si>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</si>
  <si>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</si>
  <si>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</si>
  <si>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</si>
  <si>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</si>
  <si>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</si>
  <si>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</si>
  <si>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</si>
  <si>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</si>
  <si>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</si>
  <si>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</si>
  <si>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</si>
  <si>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</si>
  <si>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</si>
  <si>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</si>
  <si>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</si>
  <si>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</si>
  <si>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</si>
  <si>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</si>
  <si>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Vilma Lissette Escobar Funes</t>
  </si>
  <si>
    <t>Joaquín Marroquín Solares</t>
  </si>
  <si>
    <t>Cindy Rocío Domínguez Tello</t>
  </si>
  <si>
    <t>BONO POR ANTIGÜEDAD</t>
  </si>
  <si>
    <t>Director General</t>
  </si>
  <si>
    <t>William Hovid Mejía Domingo</t>
  </si>
  <si>
    <t>Ana Yolanda del Rosario Martínez Peña</t>
  </si>
  <si>
    <t>Carlos Alberto Camey Escobar</t>
  </si>
  <si>
    <t>Jorge Francisco Girón Mendizabal</t>
  </si>
  <si>
    <t>Brenda Cecilia Chután Garrido</t>
  </si>
  <si>
    <t>Yasmin Lucero Corona Lemus</t>
  </si>
  <si>
    <t>Roberto Luis Tun Reyes</t>
  </si>
  <si>
    <t>Damaris Esmeralda Muralles Oscal</t>
  </si>
  <si>
    <t>Asistente Profesional IV</t>
  </si>
  <si>
    <t>Cristian Alexander López Barrios</t>
  </si>
  <si>
    <t>Carlos Danilo Amaya Morales</t>
  </si>
  <si>
    <t>Trabajador Especializado III</t>
  </si>
  <si>
    <t>Sandra Izabel Zapeta Pérez</t>
  </si>
  <si>
    <t>Heidy Leslie Acevedo Medina</t>
  </si>
  <si>
    <t>Luis Eduardo Navarro Orozco</t>
  </si>
  <si>
    <t>Asistente Profesional II</t>
  </si>
  <si>
    <t>ACEP</t>
  </si>
  <si>
    <t>Juan Carlos Lemus Zelada</t>
  </si>
  <si>
    <t>Eduard Alberto Schoenbeck Juarez</t>
  </si>
  <si>
    <t>Nathan Estuardo Santay Campos</t>
  </si>
  <si>
    <t>Christopher Emanuel Divas Navichoque</t>
  </si>
  <si>
    <t>Alva Sucena Rivera Guevara*</t>
  </si>
  <si>
    <t>* Suspensión por gravidez a partir del  16 de agosto 2022</t>
  </si>
  <si>
    <t>Nómina  Mensual Agosto 2022</t>
  </si>
  <si>
    <t>Evelin Karina González Recinos</t>
  </si>
  <si>
    <t>Carlos Alberto Barillas López</t>
  </si>
  <si>
    <t>Doménica  Del Cid Barillas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</si>
  <si>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</si>
  <si>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</si>
  <si>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</si>
  <si>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</si>
  <si>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</si>
  <si>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</si>
  <si>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</si>
  <si>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</si>
  <si>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Administrativa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</si>
  <si>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</si>
  <si>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</si>
  <si>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</si>
  <si>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</si>
  <si>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Analista de Registro Académico</t>
  </si>
  <si>
    <t>Subdirección de Control Académico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</si>
  <si>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</si>
  <si>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</si>
  <si>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</si>
  <si>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</si>
  <si>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</si>
  <si>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</si>
  <si>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</si>
  <si>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</si>
  <si>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</si>
  <si>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</si>
  <si>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Piloto</t>
  </si>
  <si>
    <t>Mensajero</t>
  </si>
  <si>
    <t>Jefe de Compras</t>
  </si>
  <si>
    <t>Asistente Dirección Académica</t>
  </si>
  <si>
    <t>Dirección Académica</t>
  </si>
  <si>
    <t>Analista de Informática</t>
  </si>
  <si>
    <t>Dirección de Informática</t>
  </si>
  <si>
    <t>Analista de Desarrollo Curricular</t>
  </si>
  <si>
    <t>Jefe de Servicios Generales</t>
  </si>
  <si>
    <t>Jefe de Registro Académico</t>
  </si>
  <si>
    <t>Ana Lucia Vásquez García</t>
  </si>
  <si>
    <t>Ruth María Chiquin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</si>
</sst>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44" fontId="7" fillId="0" borderId="1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0" xfId="0" applyFont="1" applyAlignment="1"/>
    <xf numFmtId="44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0" fillId="0" borderId="0" xfId="0" applyNumberFormat="1"/>
    <xf numFmtId="44" fontId="6" fillId="0" borderId="4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0" borderId="4" xfId="0" applyFill="1" applyBorder="1"/>
    <xf numFmtId="44" fontId="6" fillId="0" borderId="0" xfId="0" applyNumberFormat="1" applyFont="1"/>
    <xf numFmtId="0" fontId="1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vertical="center"/>
    </xf>
    <xf numFmtId="0" fontId="0" fillId="0" borderId="0" xfId="0" applyFill="1" applyBorder="1"/>
    <xf numFmtId="1" fontId="6" fillId="0" borderId="0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</xdr:row>
      <xdr:rowOff>19050</xdr:rowOff>
    </xdr:from>
    <xdr:to>
      <xdr:col>3</xdr:col>
      <xdr:colOff>285750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4875" y="209550"/>
          <a:ext cx="286702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188595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F34" sqref="F34"/>
    </sheetView>
  </sheetViews>
  <sheetFormatPr baseColWidth="10" defaultColWidth="9.140625" defaultRowHeight="15" x14ac:dyDescent="0.25"/>
  <cols>
    <col min="1" max="1" width="3.5703125" customWidth="1"/>
    <col min="2" max="2" width="27.85546875" style="3" customWidth="1"/>
    <col min="3" max="3" width="11.85546875" bestFit="1" customWidth="1"/>
    <col min="4" max="4" width="17.85546875" customWidth="1"/>
    <col min="5" max="5" width="28.5703125" customWidth="1"/>
    <col min="6" max="6" width="27.42578125" customWidth="1"/>
    <col min="7" max="7" width="8.28515625" style="2" customWidth="1"/>
    <col min="8" max="8" width="10.7109375" customWidth="1"/>
    <col min="9" max="10" width="11.5703125" customWidth="1"/>
    <col min="11" max="11" width="11.28515625" customWidth="1"/>
    <col min="12" max="12" width="9.42578125" customWidth="1"/>
    <col min="13" max="13" width="9" customWidth="1"/>
    <col min="14" max="14" width="13.5703125" customWidth="1"/>
    <col min="15" max="15" width="14.42578125" style="11" customWidth="1"/>
    <col min="16" max="16" width="10.28515625" hidden="1" customWidth="1"/>
    <col min="17" max="17" width="10.140625" hidden="1" customWidth="1"/>
    <col min="18" max="18" width="8.85546875" hidden="1" customWidth="1"/>
    <col min="19" max="20" width="9.28515625" style="11" hidden="1" customWidth="1"/>
    <col min="21" max="21" width="12.28515625" hidden="1" customWidth="1"/>
    <col min="22" max="22" width="10.42578125" hidden="1" customWidth="1"/>
    <col min="23" max="23" width="10.140625" hidden="1" customWidth="1"/>
    <col min="24" max="24" width="7.140625" hidden="1" customWidth="1"/>
    <col min="25" max="25" width="7.5703125" hidden="1" customWidth="1"/>
    <col min="27" max="27" width="11" bestFit="1" customWidth="1"/>
  </cols>
  <sheetData>
    <row r="1" spans="1:29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1"/>
      <c r="X1" s="1"/>
      <c r="Y1" s="1"/>
      <c r="Z1" s="1"/>
      <c r="AA1" s="1"/>
      <c r="AB1" s="1"/>
    </row>
    <row r="2" spans="1:29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"/>
      <c r="X2" s="1"/>
      <c r="Y2" s="1"/>
      <c r="Z2" s="1"/>
      <c r="AA2" s="1"/>
      <c r="AB2" s="1"/>
    </row>
    <row r="3" spans="1:29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1"/>
      <c r="X3" s="1"/>
      <c r="Y3" s="1"/>
      <c r="Z3" s="1"/>
      <c r="AA3" s="1"/>
      <c r="AB3" s="1"/>
    </row>
    <row r="4" spans="1:29" x14ac:dyDescent="0.25">
      <c r="A4" s="46" t="s">
        <v>56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9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1"/>
      <c r="X5" s="1"/>
      <c r="Y5" s="1"/>
      <c r="Z5" s="1"/>
      <c r="AA5" s="1"/>
      <c r="AB5" s="1"/>
    </row>
    <row r="6" spans="1:29" x14ac:dyDescent="0.25">
      <c r="W6" s="1"/>
      <c r="X6" s="1"/>
      <c r="Y6" s="1"/>
      <c r="Z6" s="1"/>
      <c r="AA6" s="1"/>
      <c r="AB6" s="1"/>
    </row>
    <row r="7" spans="1:29" ht="15" customHeight="1" x14ac:dyDescent="0.25">
      <c r="A7" s="40" t="s">
        <v>0</v>
      </c>
      <c r="B7" s="40" t="s">
        <v>19</v>
      </c>
      <c r="C7" s="40" t="s">
        <v>1</v>
      </c>
      <c r="D7" s="42" t="s">
        <v>60</v>
      </c>
      <c r="E7" s="42" t="s">
        <v>61</v>
      </c>
      <c r="F7" s="42" t="s">
        <v>62</v>
      </c>
      <c r="G7" s="40" t="s">
        <v>1</v>
      </c>
      <c r="H7" s="40" t="s">
        <v>20</v>
      </c>
      <c r="I7" s="40" t="s">
        <v>2</v>
      </c>
      <c r="J7" s="40" t="s">
        <v>31</v>
      </c>
      <c r="K7" s="40" t="s">
        <v>3</v>
      </c>
      <c r="L7" s="40" t="s">
        <v>21</v>
      </c>
      <c r="M7" s="40" t="s">
        <v>22</v>
      </c>
      <c r="N7" s="40" t="s">
        <v>4</v>
      </c>
      <c r="O7" s="38" t="s">
        <v>5</v>
      </c>
      <c r="P7" s="40" t="s">
        <v>7</v>
      </c>
      <c r="Q7" s="40" t="s">
        <v>6</v>
      </c>
      <c r="R7" s="40" t="s">
        <v>8</v>
      </c>
      <c r="S7" s="38" t="s">
        <v>9</v>
      </c>
      <c r="T7" s="38" t="s">
        <v>49</v>
      </c>
      <c r="U7" s="40" t="s">
        <v>10</v>
      </c>
      <c r="V7" s="40" t="s">
        <v>23</v>
      </c>
      <c r="W7" s="40" t="s">
        <v>24</v>
      </c>
      <c r="X7" s="42" t="s">
        <v>25</v>
      </c>
      <c r="Y7" s="42"/>
      <c r="Z7" s="1"/>
      <c r="AA7" s="1"/>
      <c r="AB7" s="1"/>
    </row>
    <row r="8" spans="1:29" ht="15" customHeight="1" x14ac:dyDescent="0.25">
      <c r="A8" s="41"/>
      <c r="B8" s="41"/>
      <c r="C8" s="41"/>
      <c r="D8" s="42"/>
      <c r="E8" s="42"/>
      <c r="F8" s="42"/>
      <c r="G8" s="41"/>
      <c r="H8" s="41"/>
      <c r="I8" s="41"/>
      <c r="J8" s="41"/>
      <c r="K8" s="41"/>
      <c r="L8" s="41"/>
      <c r="M8" s="41"/>
      <c r="N8" s="41"/>
      <c r="O8" s="39"/>
      <c r="P8" s="41"/>
      <c r="Q8" s="41"/>
      <c r="R8" s="41"/>
      <c r="S8" s="39"/>
      <c r="T8" s="39"/>
      <c r="U8" s="41"/>
      <c r="V8" s="41"/>
      <c r="W8" s="41"/>
      <c r="X8" s="4" t="s">
        <v>26</v>
      </c>
      <c r="Y8" s="4" t="s">
        <v>27</v>
      </c>
      <c r="Z8" s="1"/>
      <c r="AA8" s="1"/>
      <c r="AB8" s="1"/>
    </row>
    <row r="9" spans="1:29" s="10" customFormat="1" ht="30.75" customHeight="1" x14ac:dyDescent="0.2">
      <c r="A9" s="8">
        <v>1</v>
      </c>
      <c r="B9" s="9" t="s">
        <v>36</v>
      </c>
      <c r="C9" s="13" t="s">
        <v>11</v>
      </c>
      <c r="D9" s="5" t="s">
        <v>32</v>
      </c>
      <c r="E9" s="21" t="s">
        <v>32</v>
      </c>
      <c r="F9" s="6" t="s">
        <v>63</v>
      </c>
      <c r="G9" s="13" t="s">
        <v>11</v>
      </c>
      <c r="H9" s="7">
        <v>12000</v>
      </c>
      <c r="I9" s="7">
        <v>4000</v>
      </c>
      <c r="J9" s="7">
        <v>0</v>
      </c>
      <c r="K9" s="7">
        <v>375</v>
      </c>
      <c r="L9" s="7">
        <v>250</v>
      </c>
      <c r="M9" s="7">
        <v>5000</v>
      </c>
      <c r="N9" s="7">
        <v>6000</v>
      </c>
      <c r="O9" s="7">
        <f t="shared" ref="O9:O10" si="0">(H9+I9+J9+K9+M9+L9+N9)</f>
        <v>27625</v>
      </c>
      <c r="P9" s="7">
        <v>3206.25</v>
      </c>
      <c r="Q9" s="7">
        <v>641.25</v>
      </c>
      <c r="R9" s="7">
        <v>287.27999999999997</v>
      </c>
      <c r="S9" s="7">
        <v>989.71</v>
      </c>
      <c r="T9" s="7">
        <v>0</v>
      </c>
      <c r="U9" s="7">
        <f t="shared" ref="U9:U27" si="1">P9+Q9+R9+S9+T9</f>
        <v>5124.49</v>
      </c>
      <c r="V9" s="7">
        <f t="shared" ref="V9:V34" si="2">O9-U9</f>
        <v>22500.510000000002</v>
      </c>
      <c r="W9" s="7">
        <v>0</v>
      </c>
      <c r="X9" s="7">
        <v>0</v>
      </c>
      <c r="Y9" s="7">
        <v>0</v>
      </c>
      <c r="Z9" s="14"/>
      <c r="AA9" s="14"/>
      <c r="AB9" s="14"/>
      <c r="AC9" s="14"/>
    </row>
    <row r="10" spans="1:29" s="10" customFormat="1" ht="30.75" customHeight="1" x14ac:dyDescent="0.2">
      <c r="A10" s="8">
        <v>2</v>
      </c>
      <c r="B10" s="9" t="s">
        <v>40</v>
      </c>
      <c r="C10" s="13" t="s">
        <v>11</v>
      </c>
      <c r="D10" s="5" t="s">
        <v>41</v>
      </c>
      <c r="E10" s="17" t="s">
        <v>64</v>
      </c>
      <c r="F10" s="6" t="s">
        <v>63</v>
      </c>
      <c r="G10" s="13" t="s">
        <v>11</v>
      </c>
      <c r="H10" s="7">
        <v>2441</v>
      </c>
      <c r="I10" s="7">
        <v>1400</v>
      </c>
      <c r="J10" s="7">
        <v>0</v>
      </c>
      <c r="K10" s="7">
        <v>0</v>
      </c>
      <c r="L10" s="7">
        <v>250</v>
      </c>
      <c r="M10" s="7">
        <v>1400</v>
      </c>
      <c r="N10" s="7"/>
      <c r="O10" s="7">
        <f t="shared" si="0"/>
        <v>5491</v>
      </c>
      <c r="P10" s="7">
        <v>628.91999999999996</v>
      </c>
      <c r="Q10" s="7">
        <v>157.22999999999999</v>
      </c>
      <c r="R10" s="7">
        <v>0</v>
      </c>
      <c r="S10" s="7">
        <v>0</v>
      </c>
      <c r="T10" s="7">
        <v>30</v>
      </c>
      <c r="U10" s="7">
        <f t="shared" si="1"/>
        <v>816.15</v>
      </c>
      <c r="V10" s="7">
        <f t="shared" si="2"/>
        <v>4674.8500000000004</v>
      </c>
      <c r="W10" s="7">
        <v>0</v>
      </c>
      <c r="X10" s="7">
        <v>0</v>
      </c>
      <c r="Y10" s="7">
        <v>0</v>
      </c>
      <c r="Z10" s="14"/>
      <c r="AA10" s="14"/>
      <c r="AB10" s="14"/>
      <c r="AC10" s="14"/>
    </row>
    <row r="11" spans="1:29" s="10" customFormat="1" ht="30.75" customHeight="1" x14ac:dyDescent="0.2">
      <c r="A11" s="8">
        <v>3</v>
      </c>
      <c r="B11" s="5" t="s">
        <v>35</v>
      </c>
      <c r="C11" s="13" t="s">
        <v>11</v>
      </c>
      <c r="D11" s="5" t="s">
        <v>15</v>
      </c>
      <c r="E11" s="21" t="s">
        <v>65</v>
      </c>
      <c r="F11" s="6" t="s">
        <v>66</v>
      </c>
      <c r="G11" s="13" t="s">
        <v>11</v>
      </c>
      <c r="H11" s="7">
        <v>1105</v>
      </c>
      <c r="I11" s="7">
        <v>279.89999999999998</v>
      </c>
      <c r="J11" s="7">
        <v>0</v>
      </c>
      <c r="K11" s="7">
        <v>0</v>
      </c>
      <c r="L11" s="7">
        <v>250</v>
      </c>
      <c r="M11" s="7">
        <v>1720.1</v>
      </c>
      <c r="N11" s="7">
        <v>0</v>
      </c>
      <c r="O11" s="7">
        <f>(H11+I11+J11+K11+M11+L11+N11)</f>
        <v>3355</v>
      </c>
      <c r="P11" s="7">
        <v>341.55</v>
      </c>
      <c r="Q11" s="7">
        <v>93.15</v>
      </c>
      <c r="R11" s="7">
        <v>0</v>
      </c>
      <c r="S11" s="7">
        <v>0</v>
      </c>
      <c r="T11" s="7">
        <v>0</v>
      </c>
      <c r="U11" s="7">
        <f t="shared" si="1"/>
        <v>434.70000000000005</v>
      </c>
      <c r="V11" s="7">
        <f t="shared" si="2"/>
        <v>2920.3</v>
      </c>
      <c r="W11" s="7">
        <v>0</v>
      </c>
      <c r="X11" s="7">
        <v>0</v>
      </c>
      <c r="Y11" s="7">
        <f>R11-X11</f>
        <v>0</v>
      </c>
      <c r="Z11" s="14"/>
      <c r="AA11" s="14"/>
      <c r="AB11" s="14"/>
      <c r="AC11" s="14"/>
    </row>
    <row r="12" spans="1:29" s="10" customFormat="1" ht="30.75" customHeight="1" x14ac:dyDescent="0.2">
      <c r="A12" s="8">
        <v>4</v>
      </c>
      <c r="B12" s="5" t="s">
        <v>38</v>
      </c>
      <c r="C12" s="13" t="s">
        <v>11</v>
      </c>
      <c r="D12" s="5" t="s">
        <v>18</v>
      </c>
      <c r="E12" s="21" t="s">
        <v>67</v>
      </c>
      <c r="F12" s="6" t="s">
        <v>66</v>
      </c>
      <c r="G12" s="13" t="s">
        <v>11</v>
      </c>
      <c r="H12" s="7">
        <v>1286</v>
      </c>
      <c r="I12" s="7">
        <v>860</v>
      </c>
      <c r="J12" s="7">
        <v>0</v>
      </c>
      <c r="K12" s="7">
        <v>0</v>
      </c>
      <c r="L12" s="7">
        <v>250</v>
      </c>
      <c r="M12" s="7">
        <f>1200+340</f>
        <v>1540</v>
      </c>
      <c r="N12" s="7">
        <v>0</v>
      </c>
      <c r="O12" s="7">
        <f>(H12+I12+J12+K12+M12+L12+N12)</f>
        <v>3936</v>
      </c>
      <c r="P12" s="7">
        <v>405.46</v>
      </c>
      <c r="Q12" s="7">
        <v>110.58</v>
      </c>
      <c r="R12" s="7">
        <v>0</v>
      </c>
      <c r="S12" s="7">
        <v>0</v>
      </c>
      <c r="T12" s="7">
        <v>30</v>
      </c>
      <c r="U12" s="7">
        <f t="shared" si="1"/>
        <v>546.04</v>
      </c>
      <c r="V12" s="7">
        <f t="shared" si="2"/>
        <v>3389.96</v>
      </c>
      <c r="W12" s="7">
        <v>0</v>
      </c>
      <c r="X12" s="7">
        <v>0</v>
      </c>
      <c r="Y12" s="7">
        <f>R12-X12</f>
        <v>0</v>
      </c>
      <c r="Z12" s="14"/>
      <c r="AA12" s="14"/>
      <c r="AB12" s="14"/>
      <c r="AC12" s="14"/>
    </row>
    <row r="13" spans="1:29" s="10" customFormat="1" ht="30.75" customHeight="1" x14ac:dyDescent="0.2">
      <c r="A13" s="8">
        <v>5</v>
      </c>
      <c r="B13" s="5" t="s">
        <v>37</v>
      </c>
      <c r="C13" s="13" t="s">
        <v>11</v>
      </c>
      <c r="D13" s="5" t="s">
        <v>14</v>
      </c>
      <c r="E13" s="21" t="s">
        <v>68</v>
      </c>
      <c r="F13" s="6" t="s">
        <v>66</v>
      </c>
      <c r="G13" s="13" t="s">
        <v>11</v>
      </c>
      <c r="H13" s="7">
        <v>1960</v>
      </c>
      <c r="I13" s="7">
        <v>1400</v>
      </c>
      <c r="J13" s="7">
        <v>0</v>
      </c>
      <c r="K13" s="7">
        <v>0</v>
      </c>
      <c r="L13" s="7">
        <v>250</v>
      </c>
      <c r="M13" s="7">
        <v>1400</v>
      </c>
      <c r="N13" s="7">
        <v>0</v>
      </c>
      <c r="O13" s="7">
        <f t="shared" ref="O13:O14" si="3">(H13+I13+J13+K13+M13+L13+N13)</f>
        <v>5010</v>
      </c>
      <c r="P13" s="7">
        <v>571.20000000000005</v>
      </c>
      <c r="Q13" s="7">
        <v>142.80000000000001</v>
      </c>
      <c r="R13" s="7">
        <v>0</v>
      </c>
      <c r="S13" s="7">
        <v>0</v>
      </c>
      <c r="T13" s="7">
        <v>30</v>
      </c>
      <c r="U13" s="7">
        <f t="shared" si="1"/>
        <v>744</v>
      </c>
      <c r="V13" s="7">
        <f t="shared" si="2"/>
        <v>4266</v>
      </c>
      <c r="W13" s="7">
        <v>0</v>
      </c>
      <c r="X13" s="7">
        <v>0</v>
      </c>
      <c r="Y13" s="7">
        <v>0</v>
      </c>
      <c r="Z13" s="14"/>
      <c r="AA13" s="14"/>
      <c r="AB13" s="14"/>
      <c r="AC13" s="14"/>
    </row>
    <row r="14" spans="1:29" s="10" customFormat="1" ht="30.75" customHeight="1" x14ac:dyDescent="0.2">
      <c r="A14" s="8">
        <v>6</v>
      </c>
      <c r="B14" s="5" t="s">
        <v>95</v>
      </c>
      <c r="C14" s="13" t="s">
        <v>11</v>
      </c>
      <c r="D14" s="5" t="s">
        <v>14</v>
      </c>
      <c r="E14" s="17" t="s">
        <v>69</v>
      </c>
      <c r="F14" s="6" t="s">
        <v>70</v>
      </c>
      <c r="G14" s="13" t="s">
        <v>11</v>
      </c>
      <c r="H14" s="7">
        <v>1960</v>
      </c>
      <c r="I14" s="7">
        <v>1400</v>
      </c>
      <c r="J14" s="7">
        <v>0</v>
      </c>
      <c r="K14" s="7">
        <v>0</v>
      </c>
      <c r="L14" s="7">
        <v>250</v>
      </c>
      <c r="M14" s="7">
        <v>1400</v>
      </c>
      <c r="N14" s="7">
        <v>0</v>
      </c>
      <c r="O14" s="7">
        <f t="shared" si="3"/>
        <v>5010</v>
      </c>
      <c r="P14" s="7">
        <v>571.20000000000005</v>
      </c>
      <c r="Q14" s="7">
        <v>142.80000000000001</v>
      </c>
      <c r="R14" s="7">
        <v>0</v>
      </c>
      <c r="S14" s="7">
        <v>15.63</v>
      </c>
      <c r="T14" s="7">
        <v>0</v>
      </c>
      <c r="U14" s="7">
        <f t="shared" si="1"/>
        <v>729.63</v>
      </c>
      <c r="V14" s="7">
        <f t="shared" si="2"/>
        <v>4280.37</v>
      </c>
      <c r="W14" s="7">
        <v>0</v>
      </c>
      <c r="X14" s="7">
        <v>0</v>
      </c>
      <c r="Y14" s="7">
        <v>0</v>
      </c>
      <c r="Z14" s="14"/>
      <c r="AA14" s="26"/>
      <c r="AB14" s="14"/>
      <c r="AC14" s="14"/>
    </row>
    <row r="15" spans="1:29" s="10" customFormat="1" ht="30.75" customHeight="1" x14ac:dyDescent="0.2">
      <c r="A15" s="8">
        <v>7</v>
      </c>
      <c r="B15" s="5" t="s">
        <v>45</v>
      </c>
      <c r="C15" s="13" t="s">
        <v>11</v>
      </c>
      <c r="D15" s="5" t="s">
        <v>13</v>
      </c>
      <c r="E15" s="17" t="s">
        <v>71</v>
      </c>
      <c r="F15" s="6" t="s">
        <v>72</v>
      </c>
      <c r="G15" s="13" t="s">
        <v>11</v>
      </c>
      <c r="H15" s="7">
        <v>3757</v>
      </c>
      <c r="I15" s="7">
        <v>1800</v>
      </c>
      <c r="J15" s="7">
        <v>0</v>
      </c>
      <c r="K15" s="7">
        <v>375</v>
      </c>
      <c r="L15" s="7">
        <v>250</v>
      </c>
      <c r="M15" s="7">
        <v>1800</v>
      </c>
      <c r="N15" s="7">
        <v>0</v>
      </c>
      <c r="O15" s="7">
        <f t="shared" ref="O15" si="4">(H15+I15+J15+K15+M15+L15+N15)</f>
        <v>7982</v>
      </c>
      <c r="P15" s="7">
        <v>1005.16</v>
      </c>
      <c r="Q15" s="7">
        <v>231.96</v>
      </c>
      <c r="R15" s="7">
        <v>0</v>
      </c>
      <c r="S15" s="7">
        <v>143.11000000000001</v>
      </c>
      <c r="T15" s="7">
        <v>0</v>
      </c>
      <c r="U15" s="7">
        <f t="shared" si="1"/>
        <v>1380.23</v>
      </c>
      <c r="V15" s="7">
        <f t="shared" si="2"/>
        <v>6601.77</v>
      </c>
      <c r="W15" s="7">
        <v>0</v>
      </c>
      <c r="X15" s="7">
        <v>0</v>
      </c>
      <c r="Y15" s="7">
        <v>0</v>
      </c>
      <c r="Z15" s="14"/>
      <c r="AA15" s="14"/>
      <c r="AB15" s="14"/>
      <c r="AC15" s="14"/>
    </row>
    <row r="16" spans="1:29" s="10" customFormat="1" ht="30.75" customHeight="1" x14ac:dyDescent="0.2">
      <c r="A16" s="8">
        <v>8</v>
      </c>
      <c r="B16" s="9" t="s">
        <v>54</v>
      </c>
      <c r="C16" s="13" t="s">
        <v>11</v>
      </c>
      <c r="D16" s="5" t="s">
        <v>13</v>
      </c>
      <c r="E16" s="17" t="s">
        <v>73</v>
      </c>
      <c r="F16" s="6" t="s">
        <v>74</v>
      </c>
      <c r="G16" s="13" t="s">
        <v>11</v>
      </c>
      <c r="H16" s="7">
        <v>1817.9</v>
      </c>
      <c r="I16" s="7">
        <v>870.97</v>
      </c>
      <c r="J16" s="7">
        <v>0</v>
      </c>
      <c r="K16" s="7">
        <v>181.45</v>
      </c>
      <c r="L16" s="7">
        <v>120.97</v>
      </c>
      <c r="M16" s="7">
        <v>870.97</v>
      </c>
      <c r="N16" s="7">
        <v>0</v>
      </c>
      <c r="O16" s="7">
        <f>(H16+I16+J16+K16+M16+L16+N16)</f>
        <v>3862.2599999999998</v>
      </c>
      <c r="P16" s="7">
        <v>486.37</v>
      </c>
      <c r="Q16" s="7">
        <v>112.24</v>
      </c>
      <c r="R16" s="7">
        <v>0</v>
      </c>
      <c r="S16" s="7">
        <v>138.08000000000001</v>
      </c>
      <c r="T16" s="7">
        <v>0</v>
      </c>
      <c r="U16" s="7">
        <f t="shared" si="1"/>
        <v>736.69</v>
      </c>
      <c r="V16" s="7">
        <f t="shared" si="2"/>
        <v>3125.5699999999997</v>
      </c>
      <c r="W16" s="7">
        <v>0</v>
      </c>
      <c r="X16" s="7">
        <v>0</v>
      </c>
      <c r="Y16" s="7">
        <v>0</v>
      </c>
      <c r="Z16" s="14"/>
      <c r="AA16" s="14"/>
      <c r="AB16" s="14"/>
      <c r="AC16" s="14"/>
    </row>
    <row r="17" spans="1:32" s="10" customFormat="1" ht="30.75" customHeight="1" x14ac:dyDescent="0.2">
      <c r="A17" s="8">
        <v>9</v>
      </c>
      <c r="B17" s="9" t="s">
        <v>29</v>
      </c>
      <c r="C17" s="13" t="s">
        <v>11</v>
      </c>
      <c r="D17" s="5" t="s">
        <v>12</v>
      </c>
      <c r="E17" s="17" t="s">
        <v>75</v>
      </c>
      <c r="F17" s="6" t="s">
        <v>70</v>
      </c>
      <c r="G17" s="13" t="s">
        <v>11</v>
      </c>
      <c r="H17" s="7">
        <v>6759</v>
      </c>
      <c r="I17" s="7">
        <v>2000</v>
      </c>
      <c r="J17" s="7">
        <v>0</v>
      </c>
      <c r="K17" s="7">
        <v>375</v>
      </c>
      <c r="L17" s="7">
        <v>250</v>
      </c>
      <c r="M17" s="7">
        <v>2000</v>
      </c>
      <c r="N17" s="7">
        <v>0</v>
      </c>
      <c r="O17" s="7">
        <f>(H17+I17+J17+K17+M17+L17+N17)</f>
        <v>11384</v>
      </c>
      <c r="P17" s="7">
        <v>1670.1</v>
      </c>
      <c r="Q17" s="7">
        <v>334.02</v>
      </c>
      <c r="R17" s="7">
        <v>0</v>
      </c>
      <c r="S17" s="7">
        <v>261.63</v>
      </c>
      <c r="T17" s="7">
        <v>0</v>
      </c>
      <c r="U17" s="7">
        <f t="shared" si="1"/>
        <v>2265.75</v>
      </c>
      <c r="V17" s="7">
        <f t="shared" si="2"/>
        <v>9118.25</v>
      </c>
      <c r="W17" s="7">
        <v>0</v>
      </c>
      <c r="X17" s="7">
        <v>0</v>
      </c>
      <c r="Y17" s="7">
        <v>0</v>
      </c>
      <c r="Z17" s="14"/>
      <c r="AA17" s="14"/>
      <c r="AB17" s="14"/>
      <c r="AC17" s="14"/>
    </row>
    <row r="18" spans="1:32" s="10" customFormat="1" ht="30.75" customHeight="1" x14ac:dyDescent="0.2">
      <c r="A18" s="8">
        <v>10</v>
      </c>
      <c r="B18" s="5" t="s">
        <v>30</v>
      </c>
      <c r="C18" s="13" t="s">
        <v>11</v>
      </c>
      <c r="D18" s="5" t="s">
        <v>12</v>
      </c>
      <c r="E18" s="17" t="s">
        <v>76</v>
      </c>
      <c r="F18" s="6" t="s">
        <v>72</v>
      </c>
      <c r="G18" s="13" t="s">
        <v>11</v>
      </c>
      <c r="H18" s="7">
        <v>6759</v>
      </c>
      <c r="I18" s="7">
        <v>2000</v>
      </c>
      <c r="J18" s="7">
        <v>0</v>
      </c>
      <c r="K18" s="7">
        <v>375</v>
      </c>
      <c r="L18" s="7">
        <v>250</v>
      </c>
      <c r="M18" s="7">
        <v>2000</v>
      </c>
      <c r="N18" s="7">
        <v>0</v>
      </c>
      <c r="O18" s="7">
        <f>(H18+I18+J18+K18+M18+L18+N18)</f>
        <v>11384</v>
      </c>
      <c r="P18" s="7">
        <v>1670.1</v>
      </c>
      <c r="Q18" s="7">
        <v>334.02</v>
      </c>
      <c r="R18" s="7">
        <v>0</v>
      </c>
      <c r="S18" s="7">
        <v>273.10000000000002</v>
      </c>
      <c r="T18" s="7">
        <v>30</v>
      </c>
      <c r="U18" s="7">
        <f t="shared" si="1"/>
        <v>2307.2199999999998</v>
      </c>
      <c r="V18" s="7">
        <f t="shared" si="2"/>
        <v>9076.7800000000007</v>
      </c>
      <c r="W18" s="7">
        <v>0</v>
      </c>
      <c r="X18" s="7">
        <v>0</v>
      </c>
      <c r="Y18" s="7">
        <v>0</v>
      </c>
      <c r="Z18" s="14"/>
      <c r="AA18" s="14"/>
      <c r="AB18" s="14"/>
      <c r="AC18" s="14"/>
    </row>
    <row r="19" spans="1:32" s="10" customFormat="1" ht="30.75" customHeight="1" x14ac:dyDescent="0.2">
      <c r="A19" s="8">
        <v>11</v>
      </c>
      <c r="B19" s="5" t="s">
        <v>57</v>
      </c>
      <c r="C19" s="13" t="s">
        <v>11</v>
      </c>
      <c r="D19" s="5" t="s">
        <v>12</v>
      </c>
      <c r="E19" s="17" t="s">
        <v>77</v>
      </c>
      <c r="F19" s="6" t="s">
        <v>66</v>
      </c>
      <c r="G19" s="13" t="s">
        <v>11</v>
      </c>
      <c r="H19" s="7">
        <v>6759</v>
      </c>
      <c r="I19" s="7">
        <v>2000</v>
      </c>
      <c r="J19" s="7">
        <v>0</v>
      </c>
      <c r="K19" s="7">
        <v>0</v>
      </c>
      <c r="L19" s="7">
        <v>250</v>
      </c>
      <c r="M19" s="7">
        <v>2000</v>
      </c>
      <c r="N19" s="7">
        <v>0</v>
      </c>
      <c r="O19" s="7">
        <f t="shared" ref="O19:O21" si="5">(H19+I19+K19+M19+L19)</f>
        <v>11009</v>
      </c>
      <c r="P19" s="7">
        <v>1613.85</v>
      </c>
      <c r="Q19" s="7">
        <v>322.77</v>
      </c>
      <c r="R19" s="7">
        <v>144.6</v>
      </c>
      <c r="S19" s="7">
        <v>305.08</v>
      </c>
      <c r="T19" s="7">
        <v>30</v>
      </c>
      <c r="U19" s="7">
        <f t="shared" si="1"/>
        <v>2416.2999999999997</v>
      </c>
      <c r="V19" s="7">
        <f t="shared" si="2"/>
        <v>8592.7000000000007</v>
      </c>
      <c r="W19" s="7">
        <v>0</v>
      </c>
      <c r="X19" s="7">
        <v>0</v>
      </c>
      <c r="Y19" s="7">
        <v>0</v>
      </c>
      <c r="Z19" s="14"/>
      <c r="AA19" s="14"/>
      <c r="AB19" s="14"/>
      <c r="AC19" s="14"/>
    </row>
    <row r="20" spans="1:32" s="10" customFormat="1" ht="30.75" customHeight="1" x14ac:dyDescent="0.2">
      <c r="A20" s="8">
        <v>12</v>
      </c>
      <c r="B20" s="5" t="s">
        <v>39</v>
      </c>
      <c r="C20" s="13" t="s">
        <v>11</v>
      </c>
      <c r="D20" s="5" t="s">
        <v>12</v>
      </c>
      <c r="E20" s="17" t="s">
        <v>78</v>
      </c>
      <c r="F20" s="6" t="s">
        <v>79</v>
      </c>
      <c r="G20" s="13" t="s">
        <v>11</v>
      </c>
      <c r="H20" s="7">
        <v>6759</v>
      </c>
      <c r="I20" s="7">
        <v>2000</v>
      </c>
      <c r="J20" s="7">
        <v>0</v>
      </c>
      <c r="K20" s="7">
        <v>375</v>
      </c>
      <c r="L20" s="7">
        <v>250</v>
      </c>
      <c r="M20" s="7">
        <v>2000</v>
      </c>
      <c r="N20" s="7">
        <v>0</v>
      </c>
      <c r="O20" s="7">
        <f t="shared" si="5"/>
        <v>11384</v>
      </c>
      <c r="P20" s="7">
        <v>1670.1</v>
      </c>
      <c r="Q20" s="7">
        <v>334.02</v>
      </c>
      <c r="R20" s="7">
        <f>((O20-L20)*1.344%)</f>
        <v>149.64096000000001</v>
      </c>
      <c r="S20" s="7">
        <v>289.87</v>
      </c>
      <c r="T20" s="7">
        <v>30</v>
      </c>
      <c r="U20" s="7">
        <f t="shared" si="1"/>
        <v>2473.63096</v>
      </c>
      <c r="V20" s="7">
        <f t="shared" si="2"/>
        <v>8910.3690399999996</v>
      </c>
      <c r="W20" s="7">
        <v>0</v>
      </c>
      <c r="X20" s="7">
        <v>0</v>
      </c>
      <c r="Y20" s="7">
        <v>0</v>
      </c>
      <c r="Z20" s="14"/>
      <c r="AA20" s="14"/>
      <c r="AB20" s="14"/>
      <c r="AC20" s="14"/>
    </row>
    <row r="21" spans="1:32" s="10" customFormat="1" ht="30.75" customHeight="1" x14ac:dyDescent="0.2">
      <c r="A21" s="8">
        <v>13</v>
      </c>
      <c r="B21" s="5" t="s">
        <v>28</v>
      </c>
      <c r="C21" s="13" t="s">
        <v>11</v>
      </c>
      <c r="D21" s="5" t="s">
        <v>12</v>
      </c>
      <c r="E21" s="17" t="s">
        <v>80</v>
      </c>
      <c r="F21" s="6" t="s">
        <v>81</v>
      </c>
      <c r="G21" s="13" t="s">
        <v>11</v>
      </c>
      <c r="H21" s="7">
        <v>6759</v>
      </c>
      <c r="I21" s="7">
        <v>2000</v>
      </c>
      <c r="J21" s="7">
        <v>0</v>
      </c>
      <c r="K21" s="7">
        <v>375</v>
      </c>
      <c r="L21" s="7">
        <v>250</v>
      </c>
      <c r="M21" s="7">
        <v>2000</v>
      </c>
      <c r="N21" s="7">
        <v>0</v>
      </c>
      <c r="O21" s="7">
        <f t="shared" si="5"/>
        <v>11384</v>
      </c>
      <c r="P21" s="7">
        <v>1670.1</v>
      </c>
      <c r="Q21" s="7">
        <v>334.02</v>
      </c>
      <c r="R21" s="7">
        <f>((O21-L21)*1.344%)</f>
        <v>149.64096000000001</v>
      </c>
      <c r="S21" s="7">
        <v>269.83</v>
      </c>
      <c r="T21" s="7">
        <v>0</v>
      </c>
      <c r="U21" s="7">
        <f t="shared" si="1"/>
        <v>2423.59096</v>
      </c>
      <c r="V21" s="7">
        <f t="shared" si="2"/>
        <v>8960.4090400000005</v>
      </c>
      <c r="W21" s="7">
        <v>0</v>
      </c>
      <c r="X21" s="7">
        <v>0</v>
      </c>
      <c r="Y21" s="7">
        <v>0</v>
      </c>
      <c r="Z21" s="14"/>
      <c r="AA21" s="14"/>
      <c r="AB21" s="14"/>
      <c r="AC21" s="14"/>
    </row>
    <row r="22" spans="1:32" ht="30.75" customHeight="1" x14ac:dyDescent="0.25">
      <c r="A22" s="8">
        <v>14</v>
      </c>
      <c r="B22" s="5" t="s">
        <v>33</v>
      </c>
      <c r="C22" s="13" t="s">
        <v>11</v>
      </c>
      <c r="D22" s="5" t="s">
        <v>12</v>
      </c>
      <c r="E22" s="17" t="s">
        <v>82</v>
      </c>
      <c r="F22" s="6" t="s">
        <v>81</v>
      </c>
      <c r="G22" s="13" t="s">
        <v>11</v>
      </c>
      <c r="H22" s="7">
        <v>6759</v>
      </c>
      <c r="I22" s="7">
        <v>2000</v>
      </c>
      <c r="J22" s="7">
        <v>0</v>
      </c>
      <c r="K22" s="7">
        <v>375</v>
      </c>
      <c r="L22" s="7">
        <v>250</v>
      </c>
      <c r="M22" s="7">
        <v>2000</v>
      </c>
      <c r="N22" s="7">
        <v>0</v>
      </c>
      <c r="O22" s="7">
        <f t="shared" ref="O22:O23" si="6">(H22+I22+J22+K22+M22+L22+N22)</f>
        <v>11384</v>
      </c>
      <c r="P22" s="7">
        <v>1670.1</v>
      </c>
      <c r="Q22" s="7">
        <v>334.02</v>
      </c>
      <c r="R22" s="7">
        <v>149.63999999999999</v>
      </c>
      <c r="S22" s="7">
        <v>269.83</v>
      </c>
      <c r="T22" s="7">
        <v>0</v>
      </c>
      <c r="U22" s="7">
        <f t="shared" si="1"/>
        <v>2423.5899999999997</v>
      </c>
      <c r="V22" s="7">
        <f t="shared" si="2"/>
        <v>8960.41</v>
      </c>
      <c r="W22" s="7">
        <v>0</v>
      </c>
      <c r="X22" s="7">
        <v>0</v>
      </c>
      <c r="Y22" s="7">
        <v>0</v>
      </c>
      <c r="Z22" s="14"/>
      <c r="AA22" s="14"/>
      <c r="AB22" s="14"/>
      <c r="AC22" s="14"/>
      <c r="AD22" s="10"/>
      <c r="AE22" s="10"/>
      <c r="AF22" s="10"/>
    </row>
    <row r="23" spans="1:32" ht="30.75" customHeight="1" x14ac:dyDescent="0.25">
      <c r="A23" s="8">
        <v>15</v>
      </c>
      <c r="B23" s="5" t="s">
        <v>34</v>
      </c>
      <c r="C23" s="13" t="s">
        <v>11</v>
      </c>
      <c r="D23" s="5" t="s">
        <v>12</v>
      </c>
      <c r="E23" s="17" t="s">
        <v>83</v>
      </c>
      <c r="F23" s="6" t="s">
        <v>81</v>
      </c>
      <c r="G23" s="13" t="s">
        <v>11</v>
      </c>
      <c r="H23" s="7">
        <v>6759</v>
      </c>
      <c r="I23" s="7">
        <v>2000</v>
      </c>
      <c r="J23" s="7">
        <v>0</v>
      </c>
      <c r="K23" s="7">
        <v>375</v>
      </c>
      <c r="L23" s="7">
        <v>250</v>
      </c>
      <c r="M23" s="7">
        <v>2000</v>
      </c>
      <c r="N23" s="7">
        <v>0</v>
      </c>
      <c r="O23" s="7">
        <f t="shared" si="6"/>
        <v>11384</v>
      </c>
      <c r="P23" s="7">
        <v>1670.1</v>
      </c>
      <c r="Q23" s="7">
        <v>334.02</v>
      </c>
      <c r="R23" s="7">
        <v>149.63999999999999</v>
      </c>
      <c r="S23" s="7">
        <v>269.83</v>
      </c>
      <c r="T23" s="7">
        <v>0</v>
      </c>
      <c r="U23" s="7">
        <f t="shared" si="1"/>
        <v>2423.5899999999997</v>
      </c>
      <c r="V23" s="7">
        <f t="shared" si="2"/>
        <v>8960.41</v>
      </c>
      <c r="W23" s="7">
        <v>0</v>
      </c>
      <c r="X23" s="7">
        <v>0</v>
      </c>
      <c r="Y23" s="7">
        <v>0</v>
      </c>
      <c r="Z23" s="14"/>
      <c r="AA23" s="14"/>
      <c r="AB23" s="14"/>
      <c r="AC23" s="14"/>
      <c r="AD23" s="10"/>
      <c r="AE23" s="10"/>
      <c r="AF23" s="10"/>
    </row>
    <row r="24" spans="1:32" ht="30.75" customHeight="1" x14ac:dyDescent="0.25">
      <c r="A24" s="8">
        <v>16</v>
      </c>
      <c r="B24" s="5" t="s">
        <v>42</v>
      </c>
      <c r="C24" s="13" t="s">
        <v>11</v>
      </c>
      <c r="D24" s="5" t="s">
        <v>14</v>
      </c>
      <c r="E24" s="17" t="s">
        <v>84</v>
      </c>
      <c r="F24" s="6" t="s">
        <v>72</v>
      </c>
      <c r="G24" s="13" t="s">
        <v>11</v>
      </c>
      <c r="H24" s="7">
        <v>1960</v>
      </c>
      <c r="I24" s="7">
        <v>1400</v>
      </c>
      <c r="J24" s="7">
        <v>0</v>
      </c>
      <c r="K24" s="7">
        <v>0</v>
      </c>
      <c r="L24" s="7">
        <v>250</v>
      </c>
      <c r="M24" s="7">
        <v>1400</v>
      </c>
      <c r="N24" s="7">
        <v>0</v>
      </c>
      <c r="O24" s="7">
        <f t="shared" ref="O24" si="7">(H24+I24+J24+K24+M24+L24+N24)</f>
        <v>5010</v>
      </c>
      <c r="P24" s="7">
        <v>571.20000000000005</v>
      </c>
      <c r="Q24" s="7">
        <v>142.80000000000001</v>
      </c>
      <c r="R24" s="7">
        <v>0</v>
      </c>
      <c r="S24" s="7">
        <v>0</v>
      </c>
      <c r="T24" s="7">
        <v>0</v>
      </c>
      <c r="U24" s="7">
        <f t="shared" si="1"/>
        <v>714</v>
      </c>
      <c r="V24" s="7">
        <f t="shared" si="2"/>
        <v>4296</v>
      </c>
      <c r="W24" s="7">
        <v>0</v>
      </c>
      <c r="X24" s="7">
        <v>0</v>
      </c>
      <c r="Y24" s="7">
        <v>0</v>
      </c>
    </row>
    <row r="25" spans="1:32" ht="30.75" customHeight="1" x14ac:dyDescent="0.25">
      <c r="A25" s="8">
        <v>17</v>
      </c>
      <c r="B25" s="17" t="s">
        <v>43</v>
      </c>
      <c r="C25" s="13" t="s">
        <v>11</v>
      </c>
      <c r="D25" s="5" t="s">
        <v>44</v>
      </c>
      <c r="E25" s="17" t="s">
        <v>85</v>
      </c>
      <c r="F25" s="6" t="s">
        <v>66</v>
      </c>
      <c r="G25" s="13" t="s">
        <v>11</v>
      </c>
      <c r="H25" s="7">
        <v>1168</v>
      </c>
      <c r="I25" s="7">
        <v>279.89999999999998</v>
      </c>
      <c r="J25" s="7">
        <v>0</v>
      </c>
      <c r="K25" s="7">
        <v>0</v>
      </c>
      <c r="L25" s="7">
        <v>250</v>
      </c>
      <c r="M25" s="7">
        <v>1720.1</v>
      </c>
      <c r="N25" s="7">
        <v>0</v>
      </c>
      <c r="O25" s="7">
        <f t="shared" ref="O25:O27" si="8">(H25+I25+J25+K25+M25+L25+N25)</f>
        <v>3418</v>
      </c>
      <c r="P25" s="7">
        <v>348.48</v>
      </c>
      <c r="Q25" s="15">
        <v>95.04</v>
      </c>
      <c r="R25" s="7">
        <v>0</v>
      </c>
      <c r="S25" s="16">
        <v>0</v>
      </c>
      <c r="T25" s="7">
        <v>30</v>
      </c>
      <c r="U25" s="7">
        <f t="shared" si="1"/>
        <v>473.52000000000004</v>
      </c>
      <c r="V25" s="7">
        <f t="shared" si="2"/>
        <v>2944.48</v>
      </c>
      <c r="W25" s="7">
        <v>0</v>
      </c>
      <c r="X25" s="7">
        <v>0</v>
      </c>
      <c r="Y25" s="7">
        <v>0</v>
      </c>
      <c r="Z25" s="23"/>
      <c r="AA25" s="22"/>
    </row>
    <row r="26" spans="1:32" ht="30.75" customHeight="1" x14ac:dyDescent="0.25">
      <c r="A26" s="8">
        <v>18</v>
      </c>
      <c r="B26" s="17" t="s">
        <v>46</v>
      </c>
      <c r="C26" s="13" t="s">
        <v>11</v>
      </c>
      <c r="D26" s="5" t="s">
        <v>12</v>
      </c>
      <c r="E26" s="17" t="s">
        <v>77</v>
      </c>
      <c r="F26" s="6" t="s">
        <v>66</v>
      </c>
      <c r="G26" s="13" t="s">
        <v>11</v>
      </c>
      <c r="H26" s="7">
        <v>6759</v>
      </c>
      <c r="I26" s="7">
        <v>2000</v>
      </c>
      <c r="J26" s="7">
        <v>0</v>
      </c>
      <c r="K26" s="7">
        <v>375</v>
      </c>
      <c r="L26" s="7">
        <v>250</v>
      </c>
      <c r="M26" s="7">
        <v>2000</v>
      </c>
      <c r="N26" s="7">
        <v>0</v>
      </c>
      <c r="O26" s="7">
        <f t="shared" si="8"/>
        <v>11384</v>
      </c>
      <c r="P26" s="7">
        <v>1670.1</v>
      </c>
      <c r="Q26" s="15">
        <v>334.02</v>
      </c>
      <c r="R26" s="7">
        <v>149.63999999999999</v>
      </c>
      <c r="S26" s="16">
        <v>282.95</v>
      </c>
      <c r="T26" s="7">
        <v>30</v>
      </c>
      <c r="U26" s="7">
        <f t="shared" si="1"/>
        <v>2466.7099999999996</v>
      </c>
      <c r="V26" s="7">
        <f t="shared" si="2"/>
        <v>8917.2900000000009</v>
      </c>
      <c r="W26" s="18">
        <v>0</v>
      </c>
      <c r="X26" s="18">
        <v>0</v>
      </c>
      <c r="Y26" s="18">
        <v>0</v>
      </c>
    </row>
    <row r="27" spans="1:32" ht="30.75" customHeight="1" x14ac:dyDescent="0.25">
      <c r="A27" s="8">
        <v>19</v>
      </c>
      <c r="B27" s="17" t="s">
        <v>53</v>
      </c>
      <c r="C27" s="13" t="s">
        <v>11</v>
      </c>
      <c r="D27" s="5" t="s">
        <v>15</v>
      </c>
      <c r="E27" s="17" t="s">
        <v>86</v>
      </c>
      <c r="F27" s="6" t="s">
        <v>66</v>
      </c>
      <c r="G27" s="13" t="s">
        <v>11</v>
      </c>
      <c r="H27" s="7">
        <v>1105</v>
      </c>
      <c r="I27" s="7">
        <v>1000</v>
      </c>
      <c r="J27" s="7">
        <v>0</v>
      </c>
      <c r="K27" s="7">
        <v>0</v>
      </c>
      <c r="L27" s="7">
        <v>250</v>
      </c>
      <c r="M27" s="7">
        <v>1000</v>
      </c>
      <c r="N27" s="7">
        <v>0</v>
      </c>
      <c r="O27" s="7">
        <f t="shared" si="8"/>
        <v>3355</v>
      </c>
      <c r="P27" s="7">
        <v>341.55</v>
      </c>
      <c r="Q27" s="15">
        <v>93.15</v>
      </c>
      <c r="R27" s="7">
        <v>0</v>
      </c>
      <c r="S27" s="16">
        <v>0</v>
      </c>
      <c r="T27" s="7">
        <v>0</v>
      </c>
      <c r="U27" s="7">
        <f t="shared" si="1"/>
        <v>434.70000000000005</v>
      </c>
      <c r="V27" s="7">
        <f t="shared" si="2"/>
        <v>2920.3</v>
      </c>
      <c r="W27" s="18">
        <v>0</v>
      </c>
      <c r="X27" s="18">
        <v>0</v>
      </c>
      <c r="Y27" s="18">
        <v>0</v>
      </c>
      <c r="Z27" s="25"/>
      <c r="AA27" s="22"/>
    </row>
    <row r="28" spans="1:32" ht="30.75" customHeight="1" x14ac:dyDescent="0.3">
      <c r="A28" s="8">
        <v>20</v>
      </c>
      <c r="B28" s="21" t="s">
        <v>96</v>
      </c>
      <c r="C28" s="13" t="s">
        <v>11</v>
      </c>
      <c r="D28" s="5" t="s">
        <v>12</v>
      </c>
      <c r="E28" s="17" t="s">
        <v>87</v>
      </c>
      <c r="F28" s="6" t="s">
        <v>66</v>
      </c>
      <c r="G28" s="13" t="s">
        <v>11</v>
      </c>
      <c r="H28" s="7">
        <v>6759</v>
      </c>
      <c r="I28" s="7">
        <v>2000</v>
      </c>
      <c r="J28" s="7">
        <v>0</v>
      </c>
      <c r="K28" s="7">
        <v>375</v>
      </c>
      <c r="L28" s="7">
        <v>250</v>
      </c>
      <c r="M28" s="7">
        <v>2000</v>
      </c>
      <c r="N28" s="7">
        <v>0</v>
      </c>
      <c r="O28" s="7">
        <f t="shared" ref="O28" si="9">(H28+I28+J28+K28+M28+L28+N28)</f>
        <v>11384</v>
      </c>
      <c r="P28" s="7">
        <v>1670.1</v>
      </c>
      <c r="Q28" s="20">
        <v>334.02</v>
      </c>
      <c r="R28" s="7">
        <v>149.63999999999999</v>
      </c>
      <c r="S28" s="7">
        <v>346.04</v>
      </c>
      <c r="T28" s="7">
        <v>0</v>
      </c>
      <c r="U28" s="7">
        <f>+P28+Q28+R28+S28</f>
        <v>2499.7999999999997</v>
      </c>
      <c r="V28" s="7">
        <f t="shared" si="2"/>
        <v>8884.2000000000007</v>
      </c>
      <c r="W28" s="19"/>
      <c r="X28" s="19"/>
      <c r="Y28" s="19"/>
      <c r="AA28" s="22"/>
    </row>
    <row r="29" spans="1:32" ht="30.75" customHeight="1" x14ac:dyDescent="0.3">
      <c r="A29" s="8">
        <v>21</v>
      </c>
      <c r="B29" s="21" t="s">
        <v>47</v>
      </c>
      <c r="C29" s="13" t="s">
        <v>11</v>
      </c>
      <c r="D29" s="5" t="s">
        <v>48</v>
      </c>
      <c r="E29" s="17" t="s">
        <v>88</v>
      </c>
      <c r="F29" s="6" t="s">
        <v>89</v>
      </c>
      <c r="G29" s="13" t="s">
        <v>11</v>
      </c>
      <c r="H29" s="7">
        <v>2120</v>
      </c>
      <c r="I29" s="7">
        <v>1400</v>
      </c>
      <c r="J29" s="7">
        <v>0</v>
      </c>
      <c r="K29" s="7">
        <v>0</v>
      </c>
      <c r="L29" s="7">
        <v>250</v>
      </c>
      <c r="M29" s="7">
        <v>1400</v>
      </c>
      <c r="N29" s="7">
        <v>0</v>
      </c>
      <c r="O29" s="7">
        <f t="shared" ref="O29:O31" si="10">(H29+I29+J29+K29+M29+L29+N29)</f>
        <v>5170</v>
      </c>
      <c r="P29" s="7">
        <v>590.4</v>
      </c>
      <c r="Q29" s="20">
        <v>147.6</v>
      </c>
      <c r="R29" s="7">
        <v>0</v>
      </c>
      <c r="S29" s="7">
        <v>0</v>
      </c>
      <c r="T29" s="7">
        <v>30</v>
      </c>
      <c r="U29" s="7">
        <f>P29+Q29+R29+S29+T29</f>
        <v>768</v>
      </c>
      <c r="V29" s="7">
        <f t="shared" si="2"/>
        <v>4402</v>
      </c>
      <c r="W29" s="19"/>
      <c r="X29" s="19"/>
      <c r="Y29" s="19"/>
    </row>
    <row r="30" spans="1:32" ht="30.75" customHeight="1" x14ac:dyDescent="0.25">
      <c r="A30" s="8">
        <v>22</v>
      </c>
      <c r="B30" s="21" t="s">
        <v>58</v>
      </c>
      <c r="C30" s="13" t="s">
        <v>11</v>
      </c>
      <c r="D30" s="5" t="s">
        <v>13</v>
      </c>
      <c r="E30" s="17" t="s">
        <v>90</v>
      </c>
      <c r="F30" s="6" t="s">
        <v>91</v>
      </c>
      <c r="G30" s="13" t="s">
        <v>11</v>
      </c>
      <c r="H30" s="7">
        <v>3757</v>
      </c>
      <c r="I30" s="7">
        <v>1800</v>
      </c>
      <c r="J30" s="7">
        <v>0</v>
      </c>
      <c r="K30" s="7">
        <v>375</v>
      </c>
      <c r="L30" s="7">
        <v>250</v>
      </c>
      <c r="M30" s="7">
        <v>1800</v>
      </c>
      <c r="N30" s="24">
        <v>0</v>
      </c>
      <c r="O30" s="7">
        <f t="shared" si="10"/>
        <v>7982</v>
      </c>
      <c r="P30" s="7">
        <v>1005.16</v>
      </c>
      <c r="Q30" s="20">
        <v>231.96</v>
      </c>
      <c r="R30" s="7">
        <v>0</v>
      </c>
      <c r="S30" s="7">
        <v>86.86</v>
      </c>
      <c r="T30" s="7">
        <v>30</v>
      </c>
      <c r="U30" s="7">
        <f>+P30+Q30+R30+S30+T30</f>
        <v>1353.9799999999998</v>
      </c>
      <c r="V30" s="7">
        <f t="shared" si="2"/>
        <v>6628.02</v>
      </c>
    </row>
    <row r="31" spans="1:32" ht="30.75" customHeight="1" x14ac:dyDescent="0.25">
      <c r="A31" s="8">
        <v>23</v>
      </c>
      <c r="B31" s="21" t="s">
        <v>51</v>
      </c>
      <c r="C31" s="13" t="s">
        <v>11</v>
      </c>
      <c r="D31" s="5" t="s">
        <v>13</v>
      </c>
      <c r="E31" s="37" t="s">
        <v>92</v>
      </c>
      <c r="F31" s="6" t="s">
        <v>70</v>
      </c>
      <c r="G31" s="13" t="s">
        <v>11</v>
      </c>
      <c r="H31" s="7">
        <v>3757</v>
      </c>
      <c r="I31" s="7">
        <v>1800</v>
      </c>
      <c r="J31" s="7">
        <v>0</v>
      </c>
      <c r="K31" s="7">
        <v>375</v>
      </c>
      <c r="L31" s="7">
        <v>250</v>
      </c>
      <c r="M31" s="7">
        <v>1800</v>
      </c>
      <c r="N31" s="24">
        <v>0</v>
      </c>
      <c r="O31" s="7">
        <f t="shared" si="10"/>
        <v>7982</v>
      </c>
      <c r="P31" s="7">
        <v>1005.16</v>
      </c>
      <c r="Q31" s="20">
        <v>231.96</v>
      </c>
      <c r="R31" s="7">
        <v>0</v>
      </c>
      <c r="S31" s="7">
        <v>35.36</v>
      </c>
      <c r="T31" s="7">
        <v>0</v>
      </c>
      <c r="U31" s="7">
        <f>+P31+Q31+R31+S31</f>
        <v>1272.4799999999998</v>
      </c>
      <c r="V31" s="7">
        <f t="shared" si="2"/>
        <v>6709.52</v>
      </c>
    </row>
    <row r="32" spans="1:32" ht="30.75" customHeight="1" x14ac:dyDescent="0.25">
      <c r="A32" s="8">
        <v>24</v>
      </c>
      <c r="B32" s="21" t="s">
        <v>50</v>
      </c>
      <c r="C32" s="13" t="s">
        <v>11</v>
      </c>
      <c r="D32" s="5" t="s">
        <v>12</v>
      </c>
      <c r="E32" s="17" t="s">
        <v>93</v>
      </c>
      <c r="F32" s="6" t="s">
        <v>66</v>
      </c>
      <c r="G32" s="13" t="s">
        <v>11</v>
      </c>
      <c r="H32" s="7">
        <v>6759</v>
      </c>
      <c r="I32" s="7">
        <v>2000</v>
      </c>
      <c r="J32" s="7">
        <v>0</v>
      </c>
      <c r="K32" s="7">
        <v>375</v>
      </c>
      <c r="L32" s="7">
        <v>250</v>
      </c>
      <c r="M32" s="7">
        <v>2000</v>
      </c>
      <c r="N32" s="24">
        <v>0</v>
      </c>
      <c r="O32" s="7">
        <f t="shared" ref="O32:O34" si="11">(H32+I32+J32+K32+M32+L32+N32)</f>
        <v>11384</v>
      </c>
      <c r="P32" s="7">
        <v>1670.1</v>
      </c>
      <c r="Q32" s="20">
        <v>334.02</v>
      </c>
      <c r="R32" s="7">
        <v>149.63999999999999</v>
      </c>
      <c r="S32" s="7">
        <v>166.04</v>
      </c>
      <c r="T32" s="7">
        <v>0</v>
      </c>
      <c r="U32" s="7">
        <f>+P32+Q32+R32+S32</f>
        <v>2319.7999999999997</v>
      </c>
      <c r="V32" s="7">
        <f t="shared" si="2"/>
        <v>9064.2000000000007</v>
      </c>
    </row>
    <row r="33" spans="1:22" ht="30.75" customHeight="1" x14ac:dyDescent="0.25">
      <c r="A33" s="8">
        <v>25</v>
      </c>
      <c r="B33" s="21" t="s">
        <v>52</v>
      </c>
      <c r="C33" s="13" t="s">
        <v>11</v>
      </c>
      <c r="D33" s="5" t="s">
        <v>12</v>
      </c>
      <c r="E33" s="37" t="s">
        <v>94</v>
      </c>
      <c r="F33" s="6" t="s">
        <v>89</v>
      </c>
      <c r="G33" s="13" t="s">
        <v>11</v>
      </c>
      <c r="H33" s="7">
        <v>6759</v>
      </c>
      <c r="I33" s="7">
        <v>2000</v>
      </c>
      <c r="J33" s="7">
        <v>0</v>
      </c>
      <c r="K33" s="7">
        <v>375</v>
      </c>
      <c r="L33" s="7">
        <v>250</v>
      </c>
      <c r="M33" s="7">
        <v>2000</v>
      </c>
      <c r="N33" s="24">
        <v>0</v>
      </c>
      <c r="O33" s="7">
        <f t="shared" ref="O33" si="12">(H33+I33+J33+K33+M33+L33+N33)</f>
        <v>11384</v>
      </c>
      <c r="P33" s="7">
        <v>1670.1</v>
      </c>
      <c r="Q33" s="20">
        <v>334.02</v>
      </c>
      <c r="R33" s="7">
        <v>0</v>
      </c>
      <c r="S33" s="7">
        <v>52.8</v>
      </c>
      <c r="T33" s="7">
        <v>0</v>
      </c>
      <c r="U33" s="7">
        <f>+P33+Q33+R33+S33</f>
        <v>2056.92</v>
      </c>
      <c r="V33" s="7">
        <f t="shared" si="2"/>
        <v>9327.08</v>
      </c>
    </row>
    <row r="34" spans="1:22" ht="30.75" customHeight="1" x14ac:dyDescent="0.25">
      <c r="A34" s="8">
        <v>26</v>
      </c>
      <c r="B34" s="21" t="s">
        <v>59</v>
      </c>
      <c r="C34" s="13" t="s">
        <v>11</v>
      </c>
      <c r="D34" s="5" t="s">
        <v>15</v>
      </c>
      <c r="E34" s="17" t="s">
        <v>65</v>
      </c>
      <c r="F34" s="6" t="s">
        <v>66</v>
      </c>
      <c r="G34" s="13" t="s">
        <v>11</v>
      </c>
      <c r="H34" s="7">
        <v>1105</v>
      </c>
      <c r="I34" s="7">
        <v>1000</v>
      </c>
      <c r="J34" s="7">
        <v>0</v>
      </c>
      <c r="K34" s="7">
        <v>0</v>
      </c>
      <c r="L34" s="7">
        <v>250</v>
      </c>
      <c r="M34" s="7">
        <v>1000</v>
      </c>
      <c r="N34" s="24">
        <v>0</v>
      </c>
      <c r="O34" s="7">
        <f t="shared" si="11"/>
        <v>3355</v>
      </c>
      <c r="P34" s="7">
        <v>341.55</v>
      </c>
      <c r="Q34" s="20">
        <v>93.15</v>
      </c>
      <c r="R34" s="7">
        <v>0</v>
      </c>
      <c r="S34" s="7">
        <v>0</v>
      </c>
      <c r="T34" s="7">
        <v>0</v>
      </c>
      <c r="U34" s="7">
        <f>+P34+Q34+R34+S34</f>
        <v>434.70000000000005</v>
      </c>
      <c r="V34" s="7">
        <f t="shared" si="2"/>
        <v>2920.3</v>
      </c>
    </row>
    <row r="35" spans="1:22" x14ac:dyDescent="0.25">
      <c r="A35" s="28"/>
      <c r="B35" s="36" t="s">
        <v>55</v>
      </c>
      <c r="C35" s="29"/>
      <c r="D35" s="30"/>
      <c r="E35" s="30"/>
      <c r="F35" s="30"/>
      <c r="G35" s="31"/>
      <c r="H35" s="32"/>
      <c r="I35" s="32"/>
      <c r="J35" s="35"/>
      <c r="K35" s="32"/>
      <c r="L35" s="32"/>
      <c r="M35" s="32"/>
      <c r="N35" s="33"/>
      <c r="O35" s="32"/>
      <c r="P35" s="32"/>
      <c r="Q35" s="34"/>
      <c r="R35" s="32"/>
      <c r="S35" s="32"/>
      <c r="T35" s="32"/>
      <c r="U35" s="32"/>
      <c r="V35" s="32"/>
    </row>
    <row r="36" spans="1:22" x14ac:dyDescent="0.25">
      <c r="A36" s="27"/>
      <c r="O36" s="12"/>
    </row>
    <row r="40" spans="1:22" x14ac:dyDescent="0.25">
      <c r="O40" s="12"/>
    </row>
    <row r="43" spans="1:22" x14ac:dyDescent="0.25">
      <c r="O43" s="12"/>
    </row>
  </sheetData>
  <autoFilter ref="A7:Y21">
    <filterColumn colId="23" showButton="0"/>
  </autoFilter>
  <mergeCells count="29">
    <mergeCell ref="X7:Y7"/>
    <mergeCell ref="W7:W8"/>
    <mergeCell ref="T7:T8"/>
    <mergeCell ref="H7:H8"/>
    <mergeCell ref="J7:J8"/>
    <mergeCell ref="R7:R8"/>
    <mergeCell ref="Q7:Q8"/>
    <mergeCell ref="P7:P8"/>
    <mergeCell ref="M7:M8"/>
    <mergeCell ref="L7:L8"/>
    <mergeCell ref="K7:K8"/>
    <mergeCell ref="I7:I8"/>
    <mergeCell ref="O7:O8"/>
    <mergeCell ref="N7:N8"/>
    <mergeCell ref="V7:V8"/>
    <mergeCell ref="U7:U8"/>
    <mergeCell ref="A1:V1"/>
    <mergeCell ref="A2:V2"/>
    <mergeCell ref="A3:V3"/>
    <mergeCell ref="A5:V5"/>
    <mergeCell ref="A4:V4"/>
    <mergeCell ref="S7:S8"/>
    <mergeCell ref="G7:G8"/>
    <mergeCell ref="D7:D8"/>
    <mergeCell ref="A7:A8"/>
    <mergeCell ref="B7:B8"/>
    <mergeCell ref="C7:C8"/>
    <mergeCell ref="E7:E8"/>
    <mergeCell ref="F7:F8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14" scale="58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2022-10-25T17:26:18Z</dcterms:modified>
</cp:coreProperties>
</file>