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340"/>
  </bookViews>
  <sheets>
    <sheet name="Renglón 011" sheetId="1" r:id="rId1"/>
  </sheets>
  <definedNames>
    <definedName name="_xlnm._FilterDatabase" localSheetId="0" hidden="1">'Renglón 011'!$A$7:$X$26</definedName>
  </definedNames>
  <calcPr calcId="152511"/>
</workbook>
</file>

<file path=xl/calcChain.xml><?xml version="1.0" encoding="utf-8"?>
<calcChain xmlns="http://schemas.openxmlformats.org/spreadsheetml/2006/main">
  <c r="U9" i="1" l="1"/>
  <c r="T9" i="1"/>
  <c r="N26" i="1" l="1"/>
  <c r="T26" i="1"/>
  <c r="U26" i="1"/>
  <c r="N13" i="1" l="1"/>
  <c r="N9" i="1"/>
  <c r="X11" i="1" l="1"/>
  <c r="N11" i="1"/>
  <c r="T11" i="1" l="1"/>
  <c r="U11" i="1" s="1"/>
  <c r="N29" i="1" l="1"/>
  <c r="N28" i="1"/>
  <c r="T28" i="1" l="1"/>
  <c r="N19" i="1"/>
  <c r="T29" i="1" l="1"/>
  <c r="U29" i="1" s="1"/>
  <c r="U28" i="1"/>
  <c r="T19" i="1" l="1"/>
  <c r="U19" i="1" s="1"/>
  <c r="N27" i="1"/>
  <c r="T27" i="1" l="1"/>
  <c r="U27" i="1" s="1"/>
  <c r="N22" i="1" l="1"/>
  <c r="N23" i="1"/>
  <c r="N20" i="1"/>
  <c r="N21" i="1"/>
  <c r="N12" i="1"/>
  <c r="N10" i="1"/>
  <c r="N14" i="1"/>
  <c r="N17" i="1"/>
  <c r="N16" i="1"/>
  <c r="N15" i="1"/>
  <c r="N18" i="1"/>
  <c r="T16" i="1" l="1"/>
  <c r="U16" i="1" s="1"/>
  <c r="T17" i="1"/>
  <c r="U17" i="1" s="1"/>
  <c r="T21" i="1" l="1"/>
  <c r="U21" i="1" s="1"/>
  <c r="T18" i="1"/>
  <c r="U18" i="1" l="1"/>
  <c r="T20" i="1" l="1"/>
  <c r="U20" i="1" s="1"/>
  <c r="N24" i="1" l="1"/>
  <c r="T15" i="1" l="1"/>
  <c r="Q24" i="1"/>
  <c r="X10" i="1"/>
  <c r="X14" i="1"/>
  <c r="T24" i="1" l="1"/>
  <c r="U24" i="1" s="1"/>
  <c r="U15" i="1"/>
  <c r="T14" i="1" l="1"/>
  <c r="Q22" i="1"/>
  <c r="U14" i="1" l="1"/>
  <c r="T12" i="1"/>
  <c r="U12" i="1" s="1"/>
  <c r="T10" i="1"/>
  <c r="U10" i="1" s="1"/>
  <c r="Q23" i="1"/>
  <c r="T22" i="1" l="1"/>
  <c r="U22" i="1" s="1"/>
  <c r="T23" i="1"/>
  <c r="U23" i="1" s="1"/>
</calcChain>
</file>

<file path=xl/sharedStrings.xml><?xml version="1.0" encoding="utf-8"?>
<sst xmlns="http://schemas.openxmlformats.org/spreadsheetml/2006/main" count="135" uniqueCount="81">
  <si>
    <t>NO.</t>
  </si>
  <si>
    <t>RENGLÓN</t>
  </si>
  <si>
    <t>COMPLEMENTO PERSONAL</t>
  </si>
  <si>
    <t>BONO PROFESIONAL</t>
  </si>
  <si>
    <t>GASTOS DE REPRESENTACIÓN</t>
  </si>
  <si>
    <t>TOTAL</t>
  </si>
  <si>
    <t>IGSS</t>
  </si>
  <si>
    <t>MONTEPÍO</t>
  </si>
  <si>
    <t xml:space="preserve">FIANZA </t>
  </si>
  <si>
    <t>ISR</t>
  </si>
  <si>
    <t>TOTAL DESCUENTOS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</si>
  <si>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</si>
  <si>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</si>
  <si>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</si>
  <si>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</si>
  <si>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</si>
  <si>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</si>
  <si>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</si>
  <si>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Asistente Profesional II</t>
  </si>
  <si>
    <t>Secretario Ejecutivo 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</si>
  <si>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</si>
  <si>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</si>
  <si>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</si>
  <si>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</si>
  <si>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</si>
  <si>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</si>
  <si>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</si>
  <si>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</si>
  <si>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</si>
  <si>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</si>
  <si>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</si>
  <si>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</si>
  <si>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</si>
  <si>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2564 51508 0901</t>
  </si>
  <si>
    <t>Jorge Eduardo de León Gómez</t>
  </si>
  <si>
    <t>Dania Maritza Ochoa Pérez</t>
  </si>
  <si>
    <t>2496 26942 0101</t>
  </si>
  <si>
    <t>2996 17807 0101</t>
  </si>
  <si>
    <t>1802 55827 0101</t>
  </si>
  <si>
    <t>2206 98929 0101</t>
  </si>
  <si>
    <t>1995 99947 0101</t>
  </si>
  <si>
    <t>2530 13674 0101</t>
  </si>
  <si>
    <t>2323 14985 0101</t>
  </si>
  <si>
    <t>2313 64059 2210</t>
  </si>
  <si>
    <t>Yoselin Ruby Vega Espina</t>
  </si>
  <si>
    <t>Madelyn Sucely Estrada Recinos</t>
  </si>
  <si>
    <t>Marta Lidia Muy Leiva</t>
  </si>
  <si>
    <t>Carlos Alfredo Yojcom Morataya</t>
  </si>
  <si>
    <t>Alva Sucena Rivera Guevara</t>
  </si>
  <si>
    <t>Ana Larissa Quiñónez Monterroso</t>
  </si>
  <si>
    <t>Josué Nicolás Godínez Martínez</t>
  </si>
  <si>
    <t>Vilma Lissette Escobar Funes</t>
  </si>
  <si>
    <t>1995 71635 0101</t>
  </si>
  <si>
    <t>1975 20669 0608</t>
  </si>
  <si>
    <t>Joaquín Marroquín Solares</t>
  </si>
  <si>
    <t>Cindy Rocío Domínguez Tello</t>
  </si>
  <si>
    <t>1877 87654 0101</t>
  </si>
  <si>
    <t>Ana Lucía Vásquez García</t>
  </si>
  <si>
    <t xml:space="preserve">2337 40848 0101      </t>
  </si>
  <si>
    <t>1597 96393 0101</t>
  </si>
  <si>
    <t>Sandra Izabel Zapeta Pérez</t>
  </si>
  <si>
    <t>BONO POR ANTIGÜEDAD</t>
  </si>
  <si>
    <t>Director General</t>
  </si>
  <si>
    <t>2245 39531 17033</t>
  </si>
  <si>
    <t>Aurora del Carmen Franco Durán</t>
  </si>
  <si>
    <t>1653 83607 1205</t>
  </si>
  <si>
    <t>William Hovid Mejía Domingo</t>
  </si>
  <si>
    <t>2582 10621 0101</t>
  </si>
  <si>
    <t>Ana Yolanda del Rosario Martínez Peña</t>
  </si>
  <si>
    <t>1697 57536 0101</t>
  </si>
  <si>
    <t>}</t>
  </si>
  <si>
    <t>DECRETO            81-70</t>
  </si>
  <si>
    <t>1999 86016 0101</t>
  </si>
  <si>
    <t>Carlos Alberto Camey Escobar</t>
  </si>
  <si>
    <t xml:space="preserve">Jorge Francisco Girón Mendizabal </t>
  </si>
  <si>
    <t>1599 29625 0101</t>
  </si>
  <si>
    <t xml:space="preserve">Carlos Danilo Amaya Morales </t>
  </si>
  <si>
    <t>Nómina  Mensual Abril  2,021</t>
  </si>
  <si>
    <t>2331 17245 0101</t>
  </si>
  <si>
    <t>Pedro Pablo Chacón Chegüén</t>
  </si>
  <si>
    <t>* Nómina descargada del Sistema Guatenóminas y trasladada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</si>
</sst>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0" applyFont="1" applyFill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/>
    <xf numFmtId="0" fontId="6" fillId="3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4" fontId="6" fillId="0" borderId="3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44" fontId="6" fillId="0" borderId="1" xfId="1" applyFont="1" applyFill="1" applyBorder="1" applyAlignment="1"/>
    <xf numFmtId="44" fontId="7" fillId="0" borderId="1" xfId="1" applyFont="1" applyBorder="1" applyAlignment="1"/>
    <xf numFmtId="44" fontId="6" fillId="0" borderId="1" xfId="1" applyFont="1" applyBorder="1" applyAlignment="1"/>
    <xf numFmtId="44" fontId="6" fillId="0" borderId="1" xfId="1" applyFont="1" applyFill="1" applyBorder="1" applyAlignment="1">
      <alignment horizontal="center" vertical="center"/>
    </xf>
    <xf numFmtId="44" fontId="0" fillId="0" borderId="0" xfId="0" applyNumberFormat="1"/>
    <xf numFmtId="0" fontId="10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628650</xdr:colOff>
      <xdr:row>3</xdr:row>
      <xdr:rowOff>161925</xdr:rowOff>
    </xdr:to>
    <xdr:pic>
      <xdr:nvPicPr>
        <xdr:cNvPr id="4" name="Imagen 3" descr="Alejandro Giammattei – Presidencia de Guatemala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809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809625</xdr:colOff>
      <xdr:row>0</xdr:row>
      <xdr:rowOff>104775</xdr:rowOff>
    </xdr:from>
    <xdr:to>
      <xdr:col>4</xdr:col>
      <xdr:colOff>450215</xdr:colOff>
      <xdr:row>3</xdr:row>
      <xdr:rowOff>86995</xdr:rowOff>
    </xdr:to>
    <xdr:sp macro="" textlink="">
      <xdr:nvSpPr>
        <xdr:cNvPr id="7" name="Cuadro de texto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90725" y="104775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workbookViewId="0">
      <pane xSplit="3" ySplit="13" topLeftCell="I14" activePane="bottomRight" state="frozen"/>
      <selection pane="topRight" activeCell="D1" sqref="D1"/>
      <selection pane="bottomLeft" activeCell="A14" sqref="A14"/>
      <selection pane="bottomRight" activeCell="N17" sqref="N17"/>
    </sheetView>
  </sheetViews>
  <sheetFormatPr baseColWidth="10" defaultColWidth="9.140625" defaultRowHeight="15" x14ac:dyDescent="0.25"/>
  <cols>
    <col min="1" max="1" width="3.85546875" customWidth="1"/>
    <col min="2" max="2" width="13.85546875" customWidth="1"/>
    <col min="3" max="3" width="13.140625" style="4" customWidth="1"/>
    <col min="4" max="4" width="23" customWidth="1"/>
    <col min="5" max="5" width="17.85546875" customWidth="1"/>
    <col min="6" max="6" width="8.28515625" style="3" customWidth="1"/>
    <col min="7" max="7" width="10.7109375" customWidth="1"/>
    <col min="8" max="9" width="11.5703125" customWidth="1"/>
    <col min="10" max="10" width="11.28515625" customWidth="1"/>
    <col min="11" max="11" width="9.42578125" customWidth="1"/>
    <col min="12" max="12" width="9" customWidth="1"/>
    <col min="13" max="13" width="13.5703125" customWidth="1"/>
    <col min="14" max="14" width="14.42578125" style="16" customWidth="1"/>
    <col min="15" max="15" width="10.28515625" customWidth="1"/>
    <col min="16" max="16" width="10.140625" customWidth="1"/>
    <col min="17" max="17" width="8.85546875" customWidth="1"/>
    <col min="18" max="19" width="9.28515625" style="16" customWidth="1"/>
    <col min="20" max="20" width="12.28515625" customWidth="1"/>
    <col min="21" max="21" width="11" customWidth="1"/>
    <col min="22" max="22" width="8" customWidth="1"/>
    <col min="23" max="23" width="7.140625" customWidth="1"/>
    <col min="24" max="24" width="7.5703125" customWidth="1"/>
  </cols>
  <sheetData>
    <row r="1" spans="1:28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1"/>
      <c r="W1" s="1"/>
      <c r="X1" s="1"/>
      <c r="Y1" s="1"/>
      <c r="Z1" s="1"/>
      <c r="AA1" s="1"/>
    </row>
    <row r="2" spans="1:28" x14ac:dyDescent="0.25">
      <c r="A2" s="35" t="s">
        <v>70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"/>
      <c r="W2" s="1"/>
      <c r="X2" s="1"/>
      <c r="Y2" s="1"/>
      <c r="Z2" s="1"/>
      <c r="AA2" s="1"/>
    </row>
    <row r="3" spans="1:28" x14ac:dyDescent="0.25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"/>
      <c r="W3" s="1"/>
      <c r="X3" s="1"/>
      <c r="Y3" s="1"/>
      <c r="Z3" s="1"/>
      <c r="AA3" s="1"/>
    </row>
    <row r="4" spans="1:28" x14ac:dyDescent="0.25">
      <c r="A4" s="38" t="s">
        <v>77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8" x14ac:dyDescent="0.25">
      <c r="A5" s="37" t="s">
        <v>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1"/>
      <c r="W5" s="1"/>
      <c r="X5" s="1"/>
      <c r="Y5" s="1"/>
      <c r="Z5" s="1"/>
      <c r="AA5" s="1"/>
    </row>
    <row r="6" spans="1:28" x14ac:dyDescent="0.25">
      <c r="U6" s="29"/>
      <c r="V6" s="1"/>
      <c r="W6" s="1"/>
      <c r="X6" s="1"/>
      <c r="Y6" s="1"/>
      <c r="Z6" s="1"/>
      <c r="AA6" s="1"/>
    </row>
    <row r="7" spans="1:28" x14ac:dyDescent="0.25">
      <c r="A7" s="31" t="s">
        <v>0</v>
      </c>
      <c r="B7" s="31" t="s">
        <v>20</v>
      </c>
      <c r="C7" s="31" t="s">
        <v>21</v>
      </c>
      <c r="D7" s="31" t="s">
        <v>22</v>
      </c>
      <c r="E7" s="31" t="s">
        <v>23</v>
      </c>
      <c r="F7" s="31" t="s">
        <v>1</v>
      </c>
      <c r="G7" s="31" t="s">
        <v>24</v>
      </c>
      <c r="H7" s="31" t="s">
        <v>2</v>
      </c>
      <c r="I7" s="31" t="s">
        <v>61</v>
      </c>
      <c r="J7" s="31" t="s">
        <v>3</v>
      </c>
      <c r="K7" s="31" t="s">
        <v>25</v>
      </c>
      <c r="L7" s="31" t="s">
        <v>26</v>
      </c>
      <c r="M7" s="31" t="s">
        <v>4</v>
      </c>
      <c r="N7" s="33" t="s">
        <v>5</v>
      </c>
      <c r="O7" s="31" t="s">
        <v>7</v>
      </c>
      <c r="P7" s="31" t="s">
        <v>6</v>
      </c>
      <c r="Q7" s="31" t="s">
        <v>8</v>
      </c>
      <c r="R7" s="33" t="s">
        <v>9</v>
      </c>
      <c r="S7" s="33" t="s">
        <v>71</v>
      </c>
      <c r="T7" s="31" t="s">
        <v>10</v>
      </c>
      <c r="U7" s="31" t="s">
        <v>27</v>
      </c>
      <c r="V7" s="31" t="s">
        <v>28</v>
      </c>
      <c r="W7" s="40" t="s">
        <v>29</v>
      </c>
      <c r="X7" s="40"/>
      <c r="Y7" s="1"/>
      <c r="Z7" s="1"/>
      <c r="AA7" s="1"/>
    </row>
    <row r="8" spans="1:28" ht="15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4"/>
      <c r="O8" s="32"/>
      <c r="P8" s="32"/>
      <c r="Q8" s="32"/>
      <c r="R8" s="34"/>
      <c r="S8" s="34"/>
      <c r="T8" s="32"/>
      <c r="U8" s="32"/>
      <c r="V8" s="32"/>
      <c r="W8" s="5" t="s">
        <v>30</v>
      </c>
      <c r="X8" s="5" t="s">
        <v>31</v>
      </c>
      <c r="Y8" s="1"/>
      <c r="Z8" s="1"/>
      <c r="AA8" s="1"/>
    </row>
    <row r="9" spans="1:28" s="11" customFormat="1" ht="22.5" x14ac:dyDescent="0.2">
      <c r="A9" s="9">
        <v>1</v>
      </c>
      <c r="B9" s="10" t="s">
        <v>69</v>
      </c>
      <c r="C9" s="14" t="s">
        <v>74</v>
      </c>
      <c r="D9" s="7" t="s">
        <v>32</v>
      </c>
      <c r="E9" s="6" t="s">
        <v>62</v>
      </c>
      <c r="F9" s="18" t="s">
        <v>11</v>
      </c>
      <c r="G9" s="8">
        <v>12000</v>
      </c>
      <c r="H9" s="8">
        <v>4000</v>
      </c>
      <c r="I9" s="8">
        <v>0</v>
      </c>
      <c r="J9" s="8">
        <v>375</v>
      </c>
      <c r="K9" s="8">
        <v>250</v>
      </c>
      <c r="L9" s="8">
        <v>5000</v>
      </c>
      <c r="M9" s="8">
        <v>6000</v>
      </c>
      <c r="N9" s="8">
        <f>G9+H9+I9+J9+K9+L9+M9</f>
        <v>27625</v>
      </c>
      <c r="O9" s="8">
        <v>3206.25</v>
      </c>
      <c r="P9" s="8">
        <v>641.25</v>
      </c>
      <c r="Q9" s="8">
        <v>287.27999999999997</v>
      </c>
      <c r="R9" s="8">
        <v>907.65</v>
      </c>
      <c r="T9" s="8">
        <f t="shared" ref="T9:T29" si="0">O9+P9+Q9+R9+S9</f>
        <v>5042.4299999999994</v>
      </c>
      <c r="U9" s="8">
        <f t="shared" ref="U9:U29" si="1">N9-T9</f>
        <v>22582.57</v>
      </c>
      <c r="V9" s="8">
        <v>0</v>
      </c>
      <c r="W9" s="8">
        <v>0</v>
      </c>
      <c r="X9" s="8">
        <v>0</v>
      </c>
      <c r="Y9" s="19"/>
      <c r="Z9" s="19"/>
      <c r="AA9" s="19"/>
      <c r="AB9" s="19"/>
    </row>
    <row r="10" spans="1:28" s="11" customFormat="1" ht="22.5" x14ac:dyDescent="0.2">
      <c r="A10" s="9">
        <v>2</v>
      </c>
      <c r="B10" s="14" t="s">
        <v>38</v>
      </c>
      <c r="C10" s="6" t="s">
        <v>46</v>
      </c>
      <c r="D10" s="7" t="s">
        <v>32</v>
      </c>
      <c r="E10" s="6" t="s">
        <v>15</v>
      </c>
      <c r="F10" s="18" t="s">
        <v>11</v>
      </c>
      <c r="G10" s="8">
        <v>1105</v>
      </c>
      <c r="H10" s="8">
        <v>1000</v>
      </c>
      <c r="I10" s="8">
        <v>35</v>
      </c>
      <c r="J10" s="8">
        <v>0</v>
      </c>
      <c r="K10" s="8">
        <v>250</v>
      </c>
      <c r="L10" s="8">
        <v>1000</v>
      </c>
      <c r="M10" s="8">
        <v>0</v>
      </c>
      <c r="N10" s="8">
        <f>(G10+H10+I10+J10+L10+K10+M10)</f>
        <v>3390</v>
      </c>
      <c r="O10" s="8">
        <v>345.4</v>
      </c>
      <c r="P10" s="8">
        <v>94.2</v>
      </c>
      <c r="Q10" s="8">
        <v>0</v>
      </c>
      <c r="R10" s="8">
        <v>0</v>
      </c>
      <c r="S10" s="8"/>
      <c r="T10" s="8">
        <f t="shared" si="0"/>
        <v>439.59999999999997</v>
      </c>
      <c r="U10" s="8">
        <f t="shared" si="1"/>
        <v>2950.4</v>
      </c>
      <c r="V10" s="8">
        <v>0</v>
      </c>
      <c r="W10" s="8">
        <v>0</v>
      </c>
      <c r="X10" s="8">
        <f>Q10-W10</f>
        <v>0</v>
      </c>
      <c r="Y10" s="19"/>
      <c r="Z10" s="19"/>
      <c r="AA10" s="19"/>
      <c r="AB10" s="19"/>
    </row>
    <row r="11" spans="1:28" s="11" customFormat="1" ht="22.5" x14ac:dyDescent="0.2">
      <c r="A11" s="9">
        <v>3</v>
      </c>
      <c r="B11" s="14" t="s">
        <v>72</v>
      </c>
      <c r="C11" s="6" t="s">
        <v>73</v>
      </c>
      <c r="D11" s="7" t="s">
        <v>32</v>
      </c>
      <c r="E11" s="6" t="s">
        <v>15</v>
      </c>
      <c r="F11" s="18" t="s">
        <v>11</v>
      </c>
      <c r="G11" s="8">
        <v>1105</v>
      </c>
      <c r="H11" s="8">
        <v>0</v>
      </c>
      <c r="I11" s="8">
        <v>0</v>
      </c>
      <c r="J11" s="8">
        <v>0</v>
      </c>
      <c r="K11" s="8">
        <v>250</v>
      </c>
      <c r="L11" s="8">
        <v>1000</v>
      </c>
      <c r="M11" s="8">
        <v>0</v>
      </c>
      <c r="N11" s="8">
        <f>(G11+H11+I11+J11+L11+K11+M11)</f>
        <v>2355</v>
      </c>
      <c r="O11" s="8">
        <v>231.55</v>
      </c>
      <c r="P11" s="8">
        <v>63.15</v>
      </c>
      <c r="Q11" s="8">
        <v>0</v>
      </c>
      <c r="R11" s="8">
        <v>0</v>
      </c>
      <c r="S11" s="8"/>
      <c r="T11" s="8">
        <f t="shared" ref="T11" si="2">O11+P11+Q11+R11+S11</f>
        <v>294.7</v>
      </c>
      <c r="U11" s="8">
        <f t="shared" ref="U11" si="3">N11-T11</f>
        <v>2060.3000000000002</v>
      </c>
      <c r="V11" s="8">
        <v>0</v>
      </c>
      <c r="W11" s="8">
        <v>0</v>
      </c>
      <c r="X11" s="8">
        <f>Q11-W11</f>
        <v>0</v>
      </c>
      <c r="Y11" s="19"/>
      <c r="Z11" s="19"/>
      <c r="AA11" s="19"/>
      <c r="AB11" s="19"/>
    </row>
    <row r="12" spans="1:28" s="11" customFormat="1" ht="22.5" x14ac:dyDescent="0.2">
      <c r="A12" s="9">
        <v>4</v>
      </c>
      <c r="B12" s="14" t="s">
        <v>39</v>
      </c>
      <c r="C12" s="6" t="s">
        <v>47</v>
      </c>
      <c r="D12" s="7" t="s">
        <v>32</v>
      </c>
      <c r="E12" s="6" t="s">
        <v>15</v>
      </c>
      <c r="F12" s="18" t="s">
        <v>11</v>
      </c>
      <c r="G12" s="8">
        <v>1105</v>
      </c>
      <c r="H12" s="8">
        <v>1000</v>
      </c>
      <c r="I12" s="8">
        <v>35</v>
      </c>
      <c r="J12" s="8">
        <v>0</v>
      </c>
      <c r="K12" s="8">
        <v>250</v>
      </c>
      <c r="L12" s="8">
        <v>1000</v>
      </c>
      <c r="M12" s="8">
        <v>0</v>
      </c>
      <c r="N12" s="8">
        <f>(G12+H12+I12+J12+L12+K12+M12)</f>
        <v>3390</v>
      </c>
      <c r="O12" s="8">
        <v>345.4</v>
      </c>
      <c r="P12" s="8">
        <v>94.2</v>
      </c>
      <c r="Q12" s="8">
        <v>0</v>
      </c>
      <c r="R12" s="8">
        <v>0</v>
      </c>
      <c r="S12" s="8"/>
      <c r="T12" s="8">
        <f t="shared" si="0"/>
        <v>439.59999999999997</v>
      </c>
      <c r="U12" s="8">
        <f t="shared" si="1"/>
        <v>2950.4</v>
      </c>
      <c r="V12" s="8">
        <v>0</v>
      </c>
      <c r="W12" s="8">
        <v>0</v>
      </c>
      <c r="X12" s="8">
        <v>0</v>
      </c>
      <c r="Y12" s="19"/>
      <c r="Z12" s="19"/>
      <c r="AA12" s="19"/>
      <c r="AB12" s="19"/>
    </row>
    <row r="13" spans="1:28" s="11" customFormat="1" ht="29.25" customHeight="1" x14ac:dyDescent="0.2">
      <c r="A13" s="9">
        <v>5</v>
      </c>
      <c r="B13" s="41" t="s">
        <v>75</v>
      </c>
      <c r="C13" s="14" t="s">
        <v>76</v>
      </c>
      <c r="D13" s="7" t="s">
        <v>32</v>
      </c>
      <c r="E13" s="6" t="s">
        <v>15</v>
      </c>
      <c r="F13" s="18" t="s">
        <v>11</v>
      </c>
      <c r="G13" s="8">
        <v>1168</v>
      </c>
      <c r="H13" s="8">
        <v>0</v>
      </c>
      <c r="I13" s="8">
        <v>0</v>
      </c>
      <c r="J13" s="8">
        <v>0</v>
      </c>
      <c r="K13" s="8">
        <v>250</v>
      </c>
      <c r="L13" s="8">
        <v>1000</v>
      </c>
      <c r="M13" s="8">
        <v>0</v>
      </c>
      <c r="N13" s="8">
        <f>G13+H13+I13+J13+K13+L13+M13</f>
        <v>2418</v>
      </c>
      <c r="O13" s="8">
        <v>238.48</v>
      </c>
      <c r="P13" s="8">
        <v>65.040000000000006</v>
      </c>
      <c r="Q13" s="8">
        <v>0</v>
      </c>
      <c r="R13" s="8">
        <v>0</v>
      </c>
      <c r="S13" s="8"/>
      <c r="T13" s="8">
        <v>303.25</v>
      </c>
      <c r="U13" s="8">
        <v>2114.48</v>
      </c>
      <c r="V13" s="8">
        <v>0</v>
      </c>
      <c r="W13" s="8">
        <v>0</v>
      </c>
      <c r="X13" s="8">
        <v>0</v>
      </c>
      <c r="Y13" s="19"/>
      <c r="Z13" s="19"/>
      <c r="AA13" s="19"/>
      <c r="AB13" s="19"/>
    </row>
    <row r="14" spans="1:28" s="11" customFormat="1" ht="22.5" x14ac:dyDescent="0.2">
      <c r="A14" s="9">
        <v>6</v>
      </c>
      <c r="B14" s="14" t="s">
        <v>37</v>
      </c>
      <c r="C14" s="6" t="s">
        <v>45</v>
      </c>
      <c r="D14" s="7" t="s">
        <v>32</v>
      </c>
      <c r="E14" s="6" t="s">
        <v>19</v>
      </c>
      <c r="F14" s="18" t="s">
        <v>11</v>
      </c>
      <c r="G14" s="8">
        <v>1286</v>
      </c>
      <c r="H14" s="8">
        <v>1200</v>
      </c>
      <c r="I14" s="8">
        <v>0</v>
      </c>
      <c r="J14" s="8">
        <v>0</v>
      </c>
      <c r="K14" s="8">
        <v>250</v>
      </c>
      <c r="L14" s="8">
        <v>1200</v>
      </c>
      <c r="M14" s="8">
        <v>0</v>
      </c>
      <c r="N14" s="8">
        <f>(G14+H14+I14+J14+L14+K14+M14)</f>
        <v>3936</v>
      </c>
      <c r="O14" s="8">
        <v>405.46</v>
      </c>
      <c r="P14" s="8">
        <v>110.58</v>
      </c>
      <c r="Q14" s="8">
        <v>0</v>
      </c>
      <c r="R14" s="8">
        <v>0</v>
      </c>
      <c r="S14" s="8"/>
      <c r="T14" s="8">
        <f t="shared" si="0"/>
        <v>516.04</v>
      </c>
      <c r="U14" s="8">
        <f t="shared" si="1"/>
        <v>3419.96</v>
      </c>
      <c r="V14" s="8">
        <v>0</v>
      </c>
      <c r="W14" s="8">
        <v>0</v>
      </c>
      <c r="X14" s="8">
        <f>Q14-W14</f>
        <v>0</v>
      </c>
      <c r="Y14" s="19"/>
      <c r="Z14" s="19"/>
      <c r="AA14" s="19"/>
      <c r="AB14" s="19"/>
    </row>
    <row r="15" spans="1:28" s="11" customFormat="1" ht="22.5" x14ac:dyDescent="0.2">
      <c r="A15" s="9">
        <v>7</v>
      </c>
      <c r="B15" s="13" t="s">
        <v>36</v>
      </c>
      <c r="C15" s="6" t="s">
        <v>35</v>
      </c>
      <c r="D15" s="7" t="s">
        <v>32</v>
      </c>
      <c r="E15" s="6" t="s">
        <v>14</v>
      </c>
      <c r="F15" s="18" t="s">
        <v>11</v>
      </c>
      <c r="G15" s="8">
        <v>1960</v>
      </c>
      <c r="H15" s="8">
        <v>1400</v>
      </c>
      <c r="I15" s="8">
        <v>0</v>
      </c>
      <c r="J15" s="8">
        <v>0</v>
      </c>
      <c r="K15" s="8">
        <v>250</v>
      </c>
      <c r="L15" s="8">
        <v>1400</v>
      </c>
      <c r="M15" s="8">
        <v>0</v>
      </c>
      <c r="N15" s="8">
        <f t="shared" ref="N15:N17" si="4">(G15+H15+I15+J15+L15+K15+M15)</f>
        <v>5010</v>
      </c>
      <c r="O15" s="8">
        <v>571.20000000000005</v>
      </c>
      <c r="P15" s="8">
        <v>142.80000000000001</v>
      </c>
      <c r="Q15" s="8">
        <v>0</v>
      </c>
      <c r="R15" s="8">
        <v>15.63</v>
      </c>
      <c r="S15" s="8"/>
      <c r="T15" s="8">
        <f t="shared" si="0"/>
        <v>729.63</v>
      </c>
      <c r="U15" s="8">
        <f t="shared" si="1"/>
        <v>4280.37</v>
      </c>
      <c r="V15" s="8">
        <v>0</v>
      </c>
      <c r="W15" s="8">
        <v>0</v>
      </c>
      <c r="X15" s="8">
        <v>0</v>
      </c>
      <c r="Y15" s="19"/>
      <c r="Z15" s="19"/>
      <c r="AA15" s="19"/>
      <c r="AB15" s="19"/>
    </row>
    <row r="16" spans="1:28" s="11" customFormat="1" ht="22.5" x14ac:dyDescent="0.2">
      <c r="A16" s="9">
        <v>8</v>
      </c>
      <c r="B16" s="6" t="s">
        <v>58</v>
      </c>
      <c r="C16" s="6" t="s">
        <v>57</v>
      </c>
      <c r="D16" s="7" t="s">
        <v>32</v>
      </c>
      <c r="E16" s="6" t="s">
        <v>14</v>
      </c>
      <c r="F16" s="18" t="s">
        <v>11</v>
      </c>
      <c r="G16" s="8">
        <v>1960</v>
      </c>
      <c r="H16" s="8">
        <v>1400</v>
      </c>
      <c r="I16" s="8">
        <v>0</v>
      </c>
      <c r="J16" s="8">
        <v>0</v>
      </c>
      <c r="K16" s="8">
        <v>250</v>
      </c>
      <c r="L16" s="8">
        <v>1400</v>
      </c>
      <c r="M16" s="8">
        <v>0</v>
      </c>
      <c r="N16" s="8">
        <f t="shared" si="4"/>
        <v>5010</v>
      </c>
      <c r="O16" s="8">
        <v>571.20000000000005</v>
      </c>
      <c r="P16" s="8">
        <v>142.80000000000001</v>
      </c>
      <c r="Q16" s="8">
        <v>0</v>
      </c>
      <c r="R16" s="8">
        <v>15.63</v>
      </c>
      <c r="S16" s="8"/>
      <c r="T16" s="8">
        <f t="shared" si="0"/>
        <v>729.63</v>
      </c>
      <c r="U16" s="8">
        <f t="shared" si="1"/>
        <v>4280.37</v>
      </c>
      <c r="V16" s="8">
        <v>0</v>
      </c>
      <c r="W16" s="8">
        <v>0</v>
      </c>
      <c r="X16" s="8">
        <v>0</v>
      </c>
      <c r="Y16" s="19"/>
      <c r="Z16" s="19"/>
      <c r="AA16" s="19"/>
      <c r="AB16" s="19"/>
    </row>
    <row r="17" spans="1:31" s="11" customFormat="1" ht="22.5" x14ac:dyDescent="0.2">
      <c r="A17" s="9">
        <v>9</v>
      </c>
      <c r="B17" s="20" t="s">
        <v>59</v>
      </c>
      <c r="C17" s="6" t="s">
        <v>60</v>
      </c>
      <c r="D17" s="7" t="s">
        <v>32</v>
      </c>
      <c r="E17" s="6" t="s">
        <v>14</v>
      </c>
      <c r="F17" s="18" t="s">
        <v>11</v>
      </c>
      <c r="G17" s="8">
        <v>1960</v>
      </c>
      <c r="H17" s="8">
        <v>1400</v>
      </c>
      <c r="I17" s="8">
        <v>0</v>
      </c>
      <c r="J17" s="8">
        <v>0</v>
      </c>
      <c r="K17" s="8">
        <v>250</v>
      </c>
      <c r="L17" s="8">
        <v>1400</v>
      </c>
      <c r="M17" s="8">
        <v>0</v>
      </c>
      <c r="N17" s="8">
        <f t="shared" si="4"/>
        <v>5010</v>
      </c>
      <c r="O17" s="8">
        <v>571.20000000000005</v>
      </c>
      <c r="P17" s="8">
        <v>142.80000000000001</v>
      </c>
      <c r="Q17" s="8">
        <v>0</v>
      </c>
      <c r="R17" s="8">
        <v>15.63</v>
      </c>
      <c r="S17" s="8"/>
      <c r="T17" s="8">
        <f t="shared" si="0"/>
        <v>729.63</v>
      </c>
      <c r="U17" s="8">
        <f t="shared" si="1"/>
        <v>4280.37</v>
      </c>
      <c r="V17" s="8">
        <v>0</v>
      </c>
      <c r="W17" s="8">
        <v>0</v>
      </c>
      <c r="X17" s="8">
        <v>0</v>
      </c>
      <c r="Y17" s="19"/>
      <c r="Z17" s="19"/>
      <c r="AA17" s="19"/>
      <c r="AB17" s="19"/>
    </row>
    <row r="18" spans="1:31" s="11" customFormat="1" ht="22.5" x14ac:dyDescent="0.2">
      <c r="A18" s="9">
        <v>10</v>
      </c>
      <c r="B18" s="14" t="s">
        <v>42</v>
      </c>
      <c r="C18" s="6" t="s">
        <v>44</v>
      </c>
      <c r="D18" s="7" t="s">
        <v>32</v>
      </c>
      <c r="E18" s="6" t="s">
        <v>18</v>
      </c>
      <c r="F18" s="18" t="s">
        <v>11</v>
      </c>
      <c r="G18" s="8">
        <v>2120</v>
      </c>
      <c r="H18" s="8">
        <v>1400</v>
      </c>
      <c r="I18" s="8">
        <v>0</v>
      </c>
      <c r="J18" s="8">
        <v>0</v>
      </c>
      <c r="K18" s="8">
        <v>250</v>
      </c>
      <c r="L18" s="8">
        <v>1400</v>
      </c>
      <c r="M18" s="8">
        <v>0</v>
      </c>
      <c r="N18" s="8">
        <f>(G18+H18+I18+J18+L18+K18+M18)</f>
        <v>5170</v>
      </c>
      <c r="O18" s="8">
        <v>590.4</v>
      </c>
      <c r="P18" s="8">
        <v>147.6</v>
      </c>
      <c r="Q18" s="8">
        <v>0</v>
      </c>
      <c r="R18" s="8">
        <v>22.43</v>
      </c>
      <c r="S18" s="8"/>
      <c r="T18" s="8">
        <f t="shared" si="0"/>
        <v>760.43</v>
      </c>
      <c r="U18" s="8">
        <f t="shared" si="1"/>
        <v>4409.57</v>
      </c>
      <c r="V18" s="8">
        <v>0</v>
      </c>
      <c r="W18" s="8">
        <v>0</v>
      </c>
      <c r="X18" s="8">
        <v>0</v>
      </c>
      <c r="Y18" s="19"/>
      <c r="Z18" s="19"/>
      <c r="AA18" s="19"/>
      <c r="AB18" s="19"/>
    </row>
    <row r="19" spans="1:31" s="11" customFormat="1" ht="22.5" x14ac:dyDescent="0.2">
      <c r="A19" s="9">
        <v>11</v>
      </c>
      <c r="B19" s="12" t="s">
        <v>43</v>
      </c>
      <c r="C19" s="10" t="s">
        <v>48</v>
      </c>
      <c r="D19" s="7" t="s">
        <v>32</v>
      </c>
      <c r="E19" s="6" t="s">
        <v>13</v>
      </c>
      <c r="F19" s="18" t="s">
        <v>11</v>
      </c>
      <c r="G19" s="8">
        <v>3757</v>
      </c>
      <c r="H19" s="8">
        <v>1800</v>
      </c>
      <c r="I19" s="8">
        <v>0</v>
      </c>
      <c r="J19" s="8">
        <v>0</v>
      </c>
      <c r="K19" s="8">
        <v>250</v>
      </c>
      <c r="L19" s="8">
        <v>1800</v>
      </c>
      <c r="M19" s="8">
        <v>0</v>
      </c>
      <c r="N19" s="8">
        <f>(G19+H19+I19+J19+L19+K19+M19)</f>
        <v>7607</v>
      </c>
      <c r="O19" s="8">
        <v>956.41</v>
      </c>
      <c r="P19" s="8">
        <v>220.71</v>
      </c>
      <c r="Q19" s="8">
        <v>0</v>
      </c>
      <c r="R19" s="8">
        <v>122.33</v>
      </c>
      <c r="S19" s="8"/>
      <c r="T19" s="8">
        <f t="shared" si="0"/>
        <v>1299.4499999999998</v>
      </c>
      <c r="U19" s="8">
        <f t="shared" si="1"/>
        <v>6307.55</v>
      </c>
      <c r="V19" s="8">
        <v>0</v>
      </c>
      <c r="W19" s="8">
        <v>0</v>
      </c>
      <c r="X19" s="8">
        <v>0</v>
      </c>
      <c r="Y19" s="19"/>
      <c r="Z19" s="19"/>
      <c r="AA19" s="19"/>
      <c r="AB19" s="19"/>
    </row>
    <row r="20" spans="1:31" s="11" customFormat="1" ht="26.25" customHeight="1" x14ac:dyDescent="0.2">
      <c r="A20" s="9">
        <v>12</v>
      </c>
      <c r="B20" s="15" t="s">
        <v>53</v>
      </c>
      <c r="C20" s="10" t="s">
        <v>54</v>
      </c>
      <c r="D20" s="7" t="s">
        <v>32</v>
      </c>
      <c r="E20" s="6" t="s">
        <v>13</v>
      </c>
      <c r="F20" s="18" t="s">
        <v>11</v>
      </c>
      <c r="G20" s="8">
        <v>3757</v>
      </c>
      <c r="H20" s="8">
        <v>1800</v>
      </c>
      <c r="I20" s="8">
        <v>0</v>
      </c>
      <c r="J20" s="8">
        <v>375</v>
      </c>
      <c r="K20" s="8">
        <v>250</v>
      </c>
      <c r="L20" s="8">
        <v>1800</v>
      </c>
      <c r="M20" s="8">
        <v>0</v>
      </c>
      <c r="N20" s="8">
        <f>(G20+H20+I20+J20+L20+K20+M20)</f>
        <v>7982</v>
      </c>
      <c r="O20" s="8">
        <v>1005.16</v>
      </c>
      <c r="P20" s="8">
        <v>231.96</v>
      </c>
      <c r="Q20" s="8">
        <v>0</v>
      </c>
      <c r="R20" s="8">
        <v>138.08000000000001</v>
      </c>
      <c r="S20" s="8"/>
      <c r="T20" s="8">
        <f t="shared" si="0"/>
        <v>1375.1999999999998</v>
      </c>
      <c r="U20" s="8">
        <f t="shared" si="1"/>
        <v>6606.8</v>
      </c>
      <c r="V20" s="8">
        <v>0</v>
      </c>
      <c r="W20" s="8">
        <v>0</v>
      </c>
      <c r="X20" s="8">
        <v>0</v>
      </c>
      <c r="Y20" s="19"/>
      <c r="Z20" s="19"/>
      <c r="AA20" s="19"/>
      <c r="AB20" s="19"/>
    </row>
    <row r="21" spans="1:31" s="11" customFormat="1" ht="22.5" x14ac:dyDescent="0.2">
      <c r="A21" s="9">
        <v>13</v>
      </c>
      <c r="B21" s="14" t="s">
        <v>56</v>
      </c>
      <c r="C21" s="6" t="s">
        <v>55</v>
      </c>
      <c r="D21" s="7" t="s">
        <v>32</v>
      </c>
      <c r="E21" s="6" t="s">
        <v>13</v>
      </c>
      <c r="F21" s="18" t="s">
        <v>11</v>
      </c>
      <c r="G21" s="8">
        <v>3757</v>
      </c>
      <c r="H21" s="8">
        <v>1800</v>
      </c>
      <c r="I21" s="8">
        <v>0</v>
      </c>
      <c r="J21" s="8">
        <v>375</v>
      </c>
      <c r="K21" s="8">
        <v>250</v>
      </c>
      <c r="L21" s="8">
        <v>1800</v>
      </c>
      <c r="M21" s="8">
        <v>0</v>
      </c>
      <c r="N21" s="8">
        <f>(G21+H21+I21+J21+L21+K21+M21)</f>
        <v>7982</v>
      </c>
      <c r="O21" s="8">
        <v>1005.16</v>
      </c>
      <c r="P21" s="8">
        <v>231.96</v>
      </c>
      <c r="Q21" s="8">
        <v>0</v>
      </c>
      <c r="R21" s="8">
        <v>138.08000000000001</v>
      </c>
      <c r="S21" s="8"/>
      <c r="T21" s="8">
        <f t="shared" si="0"/>
        <v>1375.1999999999998</v>
      </c>
      <c r="U21" s="8">
        <f t="shared" si="1"/>
        <v>6606.8</v>
      </c>
      <c r="V21" s="8">
        <v>0</v>
      </c>
      <c r="W21" s="8">
        <v>0</v>
      </c>
      <c r="X21" s="8">
        <v>0</v>
      </c>
      <c r="Y21" s="19"/>
      <c r="Z21" s="19"/>
      <c r="AA21" s="19"/>
      <c r="AB21" s="19"/>
    </row>
    <row r="22" spans="1:31" s="11" customFormat="1" ht="33.75" customHeight="1" x14ac:dyDescent="0.2">
      <c r="A22" s="9">
        <v>14</v>
      </c>
      <c r="B22" s="21" t="s">
        <v>40</v>
      </c>
      <c r="C22" s="6" t="s">
        <v>49</v>
      </c>
      <c r="D22" s="7" t="s">
        <v>32</v>
      </c>
      <c r="E22" s="6" t="s">
        <v>12</v>
      </c>
      <c r="F22" s="18" t="s">
        <v>11</v>
      </c>
      <c r="G22" s="8">
        <v>6759</v>
      </c>
      <c r="H22" s="8">
        <v>2000</v>
      </c>
      <c r="I22" s="8">
        <v>0</v>
      </c>
      <c r="J22" s="8">
        <v>0</v>
      </c>
      <c r="K22" s="8">
        <v>250</v>
      </c>
      <c r="L22" s="8">
        <v>2000</v>
      </c>
      <c r="M22" s="8">
        <v>0</v>
      </c>
      <c r="N22" s="8">
        <f t="shared" ref="N22:N24" si="5">(G22+H22+J22+L22+K22)</f>
        <v>11009</v>
      </c>
      <c r="O22" s="8">
        <v>1613.85</v>
      </c>
      <c r="P22" s="8">
        <v>322.77</v>
      </c>
      <c r="Q22" s="8">
        <f>((N22-K22)*1.344%)</f>
        <v>144.60096000000001</v>
      </c>
      <c r="R22" s="8">
        <v>254.45</v>
      </c>
      <c r="S22" s="8"/>
      <c r="T22" s="8">
        <f t="shared" si="0"/>
        <v>2335.6709599999999</v>
      </c>
      <c r="U22" s="8">
        <f t="shared" si="1"/>
        <v>8673.3290400000005</v>
      </c>
      <c r="V22" s="8">
        <v>0</v>
      </c>
      <c r="W22" s="8">
        <v>0</v>
      </c>
      <c r="X22" s="8">
        <v>0</v>
      </c>
      <c r="Y22" s="19"/>
      <c r="Z22" s="19"/>
      <c r="AA22" s="19"/>
      <c r="AB22" s="19"/>
    </row>
    <row r="23" spans="1:31" s="11" customFormat="1" ht="24" customHeight="1" x14ac:dyDescent="0.2">
      <c r="A23" s="9">
        <v>15</v>
      </c>
      <c r="B23" s="21" t="s">
        <v>41</v>
      </c>
      <c r="C23" s="6" t="s">
        <v>50</v>
      </c>
      <c r="D23" s="7" t="s">
        <v>32</v>
      </c>
      <c r="E23" s="6" t="s">
        <v>12</v>
      </c>
      <c r="F23" s="18" t="s">
        <v>11</v>
      </c>
      <c r="G23" s="8">
        <v>6759</v>
      </c>
      <c r="H23" s="8">
        <v>2000</v>
      </c>
      <c r="I23" s="8">
        <v>0</v>
      </c>
      <c r="J23" s="8">
        <v>0</v>
      </c>
      <c r="K23" s="8">
        <v>250</v>
      </c>
      <c r="L23" s="8">
        <v>2000</v>
      </c>
      <c r="M23" s="8">
        <v>0</v>
      </c>
      <c r="N23" s="8">
        <f t="shared" si="5"/>
        <v>11009</v>
      </c>
      <c r="O23" s="8">
        <v>1613.85</v>
      </c>
      <c r="P23" s="8">
        <v>322.77</v>
      </c>
      <c r="Q23" s="8">
        <f>((N23-K23)*1.344%)</f>
        <v>144.60096000000001</v>
      </c>
      <c r="R23" s="8">
        <v>254.45</v>
      </c>
      <c r="S23" s="8"/>
      <c r="T23" s="8">
        <f t="shared" si="0"/>
        <v>2335.6709599999999</v>
      </c>
      <c r="U23" s="8">
        <f t="shared" si="1"/>
        <v>8673.3290400000005</v>
      </c>
      <c r="V23" s="8">
        <v>0</v>
      </c>
      <c r="W23" s="8">
        <v>0</v>
      </c>
      <c r="X23" s="8">
        <v>0</v>
      </c>
      <c r="Y23" s="19"/>
      <c r="Z23" s="19"/>
      <c r="AA23" s="19"/>
      <c r="AB23" s="19"/>
    </row>
    <row r="24" spans="1:31" s="11" customFormat="1" ht="29.25" customHeight="1" x14ac:dyDescent="0.2">
      <c r="A24" s="9">
        <v>16</v>
      </c>
      <c r="B24" s="22" t="s">
        <v>52</v>
      </c>
      <c r="C24" s="6" t="s">
        <v>51</v>
      </c>
      <c r="D24" s="7" t="s">
        <v>32</v>
      </c>
      <c r="E24" s="6" t="s">
        <v>12</v>
      </c>
      <c r="F24" s="18" t="s">
        <v>11</v>
      </c>
      <c r="G24" s="8">
        <v>6759</v>
      </c>
      <c r="H24" s="8">
        <v>2000</v>
      </c>
      <c r="I24" s="8">
        <v>0</v>
      </c>
      <c r="J24" s="8">
        <v>375</v>
      </c>
      <c r="K24" s="8">
        <v>250</v>
      </c>
      <c r="L24" s="8">
        <v>2000</v>
      </c>
      <c r="M24" s="8">
        <v>0</v>
      </c>
      <c r="N24" s="8">
        <f t="shared" si="5"/>
        <v>11384</v>
      </c>
      <c r="O24" s="8">
        <v>1670.1</v>
      </c>
      <c r="P24" s="8">
        <v>334.02</v>
      </c>
      <c r="Q24" s="8">
        <f>((N24-K24)*1.344%)</f>
        <v>149.64096000000001</v>
      </c>
      <c r="R24" s="8">
        <v>269.83</v>
      </c>
      <c r="S24" s="8"/>
      <c r="T24" s="8">
        <f t="shared" si="0"/>
        <v>2423.59096</v>
      </c>
      <c r="U24" s="8">
        <f t="shared" si="1"/>
        <v>8960.4090400000005</v>
      </c>
      <c r="V24" s="8">
        <v>0</v>
      </c>
      <c r="W24" s="8">
        <v>0</v>
      </c>
      <c r="X24" s="8">
        <v>0</v>
      </c>
      <c r="Y24" s="19"/>
      <c r="Z24" s="19"/>
      <c r="AA24" s="19"/>
      <c r="AB24" s="19"/>
    </row>
    <row r="25" spans="1:31" s="11" customFormat="1" ht="28.5" customHeight="1" x14ac:dyDescent="0.2">
      <c r="A25" s="9">
        <v>17</v>
      </c>
      <c r="B25" s="23" t="s">
        <v>78</v>
      </c>
      <c r="C25" s="24" t="s">
        <v>79</v>
      </c>
      <c r="D25" s="24" t="s">
        <v>32</v>
      </c>
      <c r="E25" s="24" t="s">
        <v>12</v>
      </c>
      <c r="F25" s="25" t="s">
        <v>11</v>
      </c>
      <c r="G25" s="26">
        <v>6759</v>
      </c>
      <c r="H25" s="26">
        <v>2000</v>
      </c>
      <c r="I25" s="26">
        <v>0</v>
      </c>
      <c r="J25" s="26">
        <v>375</v>
      </c>
      <c r="K25" s="26">
        <v>250</v>
      </c>
      <c r="L25" s="26">
        <v>2000</v>
      </c>
      <c r="M25" s="26">
        <v>0</v>
      </c>
      <c r="N25" s="27">
        <v>11384</v>
      </c>
      <c r="O25" s="26">
        <v>1670.1</v>
      </c>
      <c r="P25" s="26">
        <v>334.02</v>
      </c>
      <c r="Q25" s="26">
        <v>0</v>
      </c>
      <c r="R25" s="27">
        <v>269.83</v>
      </c>
      <c r="S25" s="28"/>
      <c r="T25" s="28">
        <v>2273.9499999999998</v>
      </c>
      <c r="U25" s="28">
        <v>9110.0499999999993</v>
      </c>
      <c r="V25" s="28"/>
      <c r="W25" s="28"/>
      <c r="X25" s="28"/>
      <c r="Y25" s="19"/>
      <c r="Z25" s="19"/>
      <c r="AA25" s="19"/>
      <c r="AB25" s="19"/>
    </row>
    <row r="26" spans="1:31" s="11" customFormat="1" ht="31.5" customHeight="1" x14ac:dyDescent="0.2">
      <c r="A26" s="9">
        <v>18</v>
      </c>
      <c r="B26" s="22" t="s">
        <v>33</v>
      </c>
      <c r="C26" s="6" t="s">
        <v>34</v>
      </c>
      <c r="D26" s="7" t="s">
        <v>32</v>
      </c>
      <c r="E26" s="6" t="s">
        <v>12</v>
      </c>
      <c r="F26" s="18" t="s">
        <v>11</v>
      </c>
      <c r="G26" s="8">
        <v>6759</v>
      </c>
      <c r="H26" s="8">
        <v>2000</v>
      </c>
      <c r="I26" s="8">
        <v>0</v>
      </c>
      <c r="J26" s="8">
        <v>375</v>
      </c>
      <c r="K26" s="8">
        <v>250</v>
      </c>
      <c r="L26" s="8">
        <v>2000</v>
      </c>
      <c r="M26" s="8">
        <v>0</v>
      </c>
      <c r="N26" s="8">
        <f t="shared" ref="N26:N29" si="6">(G26+H26+I26+J26+L26+K26+M26)</f>
        <v>11384</v>
      </c>
      <c r="O26" s="8">
        <v>1670.1</v>
      </c>
      <c r="P26" s="8">
        <v>334.02</v>
      </c>
      <c r="Q26" s="8">
        <v>0</v>
      </c>
      <c r="R26" s="8">
        <v>269.83</v>
      </c>
      <c r="S26" s="8"/>
      <c r="T26" s="8">
        <f t="shared" si="0"/>
        <v>2273.9499999999998</v>
      </c>
      <c r="U26" s="8">
        <f t="shared" si="1"/>
        <v>9110.0499999999993</v>
      </c>
      <c r="V26" s="8">
        <v>0</v>
      </c>
      <c r="W26" s="8">
        <v>0</v>
      </c>
      <c r="X26" s="8">
        <v>0</v>
      </c>
      <c r="Y26" s="19"/>
      <c r="Z26" s="19"/>
      <c r="AA26" s="19"/>
      <c r="AB26" s="19"/>
    </row>
    <row r="27" spans="1:31" ht="36.75" customHeight="1" x14ac:dyDescent="0.25">
      <c r="A27" s="9">
        <v>19</v>
      </c>
      <c r="B27" s="22" t="s">
        <v>63</v>
      </c>
      <c r="C27" s="6" t="s">
        <v>64</v>
      </c>
      <c r="D27" s="7" t="s">
        <v>32</v>
      </c>
      <c r="E27" s="6" t="s">
        <v>12</v>
      </c>
      <c r="F27" s="18" t="s">
        <v>11</v>
      </c>
      <c r="G27" s="8">
        <v>6759</v>
      </c>
      <c r="H27" s="8">
        <v>2000</v>
      </c>
      <c r="I27" s="8">
        <v>0</v>
      </c>
      <c r="J27" s="8">
        <v>375</v>
      </c>
      <c r="K27" s="8">
        <v>250</v>
      </c>
      <c r="L27" s="8">
        <v>2000</v>
      </c>
      <c r="M27" s="8">
        <v>0</v>
      </c>
      <c r="N27" s="8">
        <f t="shared" si="6"/>
        <v>11384</v>
      </c>
      <c r="O27" s="8">
        <v>1670.1</v>
      </c>
      <c r="P27" s="8">
        <v>334.02</v>
      </c>
      <c r="Q27" s="8">
        <v>149.63999999999999</v>
      </c>
      <c r="R27" s="8">
        <v>269.83</v>
      </c>
      <c r="S27" s="8"/>
      <c r="T27" s="8">
        <f t="shared" si="0"/>
        <v>2423.5899999999997</v>
      </c>
      <c r="U27" s="8">
        <f t="shared" si="1"/>
        <v>8960.41</v>
      </c>
      <c r="V27" s="8">
        <v>0</v>
      </c>
      <c r="W27" s="8">
        <v>0</v>
      </c>
      <c r="X27" s="8">
        <v>0</v>
      </c>
      <c r="Y27" s="19"/>
      <c r="Z27" s="19"/>
      <c r="AA27" s="19"/>
      <c r="AB27" s="19"/>
      <c r="AC27" s="11"/>
      <c r="AD27" s="11"/>
      <c r="AE27" s="11"/>
    </row>
    <row r="28" spans="1:31" ht="37.5" customHeight="1" x14ac:dyDescent="0.25">
      <c r="A28" s="9">
        <v>20</v>
      </c>
      <c r="B28" s="22" t="s">
        <v>65</v>
      </c>
      <c r="C28" s="6" t="s">
        <v>66</v>
      </c>
      <c r="D28" s="7" t="s">
        <v>32</v>
      </c>
      <c r="E28" s="6" t="s">
        <v>12</v>
      </c>
      <c r="F28" s="18" t="s">
        <v>11</v>
      </c>
      <c r="G28" s="8">
        <v>6759</v>
      </c>
      <c r="H28" s="8">
        <v>2000</v>
      </c>
      <c r="I28" s="8">
        <v>0</v>
      </c>
      <c r="J28" s="8">
        <v>375</v>
      </c>
      <c r="K28" s="8">
        <v>250</v>
      </c>
      <c r="L28" s="8">
        <v>2000</v>
      </c>
      <c r="M28" s="8">
        <v>0</v>
      </c>
      <c r="N28" s="8">
        <f t="shared" si="6"/>
        <v>11384</v>
      </c>
      <c r="O28" s="8">
        <v>1670.1</v>
      </c>
      <c r="P28" s="8">
        <v>334.02</v>
      </c>
      <c r="Q28" s="8">
        <v>149.63999999999999</v>
      </c>
      <c r="R28" s="8">
        <v>269.83</v>
      </c>
      <c r="S28" s="8"/>
      <c r="T28" s="8">
        <f t="shared" si="0"/>
        <v>2423.5899999999997</v>
      </c>
      <c r="U28" s="8">
        <f t="shared" si="1"/>
        <v>8960.41</v>
      </c>
      <c r="V28" s="8">
        <v>0</v>
      </c>
      <c r="W28" s="8">
        <v>0</v>
      </c>
      <c r="X28" s="8">
        <v>0</v>
      </c>
      <c r="Y28" s="19"/>
      <c r="Z28" s="19"/>
      <c r="AA28" s="19"/>
      <c r="AB28" s="19"/>
      <c r="AC28" s="11"/>
      <c r="AD28" s="11"/>
      <c r="AE28" s="11"/>
    </row>
    <row r="29" spans="1:31" ht="33.75" x14ac:dyDescent="0.25">
      <c r="A29" s="9">
        <v>21</v>
      </c>
      <c r="B29" s="14" t="s">
        <v>67</v>
      </c>
      <c r="C29" s="6" t="s">
        <v>68</v>
      </c>
      <c r="D29" s="7" t="s">
        <v>32</v>
      </c>
      <c r="E29" s="6" t="s">
        <v>12</v>
      </c>
      <c r="F29" s="18" t="s">
        <v>11</v>
      </c>
      <c r="G29" s="8">
        <v>6759</v>
      </c>
      <c r="H29" s="8">
        <v>2000</v>
      </c>
      <c r="I29" s="8">
        <v>0</v>
      </c>
      <c r="J29" s="8">
        <v>375</v>
      </c>
      <c r="K29" s="8">
        <v>250</v>
      </c>
      <c r="L29" s="8">
        <v>2000</v>
      </c>
      <c r="M29" s="8">
        <v>0</v>
      </c>
      <c r="N29" s="8">
        <f t="shared" si="6"/>
        <v>11384</v>
      </c>
      <c r="O29" s="8">
        <v>1670.1</v>
      </c>
      <c r="P29" s="8">
        <v>334.02</v>
      </c>
      <c r="Q29" s="8">
        <v>149.63999999999999</v>
      </c>
      <c r="R29" s="8">
        <v>269.83</v>
      </c>
      <c r="S29" s="8"/>
      <c r="T29" s="8">
        <f t="shared" si="0"/>
        <v>2423.5899999999997</v>
      </c>
      <c r="U29" s="8">
        <f t="shared" si="1"/>
        <v>8960.41</v>
      </c>
      <c r="V29" s="8">
        <v>0</v>
      </c>
      <c r="W29" s="8">
        <v>0</v>
      </c>
      <c r="X29" s="8">
        <v>0</v>
      </c>
      <c r="Y29" s="19"/>
      <c r="Z29" s="19"/>
      <c r="AA29" s="19"/>
      <c r="AB29" s="19"/>
      <c r="AC29" s="11"/>
      <c r="AD29" s="11"/>
      <c r="AE29" s="11"/>
    </row>
    <row r="30" spans="1:31" x14ac:dyDescent="0.25">
      <c r="B30" s="4"/>
      <c r="P30" s="2"/>
    </row>
    <row r="31" spans="1:31" x14ac:dyDescent="0.25">
      <c r="A31" t="s">
        <v>80</v>
      </c>
      <c r="P31" s="2"/>
    </row>
    <row r="33" spans="14:24" ht="17.25" customHeight="1" x14ac:dyDescent="0.25"/>
    <row r="35" spans="14:24" ht="17.25" x14ac:dyDescent="0.3">
      <c r="T35" s="39"/>
      <c r="U35" s="39"/>
      <c r="V35" s="39"/>
      <c r="W35" s="39"/>
      <c r="X35" s="39"/>
    </row>
    <row r="36" spans="14:24" ht="17.25" x14ac:dyDescent="0.3">
      <c r="T36" s="30"/>
      <c r="U36" s="30"/>
      <c r="V36" s="30"/>
      <c r="W36" s="30"/>
      <c r="X36" s="30"/>
    </row>
    <row r="39" spans="14:24" x14ac:dyDescent="0.25">
      <c r="N39" s="17"/>
    </row>
    <row r="43" spans="14:24" x14ac:dyDescent="0.25">
      <c r="N43" s="17"/>
    </row>
    <row r="46" spans="14:24" x14ac:dyDescent="0.25">
      <c r="N46" s="17"/>
    </row>
  </sheetData>
  <autoFilter ref="A7:X26">
    <filterColumn colId="22" showButton="0"/>
  </autoFilter>
  <mergeCells count="30">
    <mergeCell ref="G7:G8"/>
    <mergeCell ref="I7:I8"/>
    <mergeCell ref="T35:X35"/>
    <mergeCell ref="Q7:Q8"/>
    <mergeCell ref="P7:P8"/>
    <mergeCell ref="O7:O8"/>
    <mergeCell ref="W7:X7"/>
    <mergeCell ref="V7:V8"/>
    <mergeCell ref="S7:S8"/>
    <mergeCell ref="A1:U1"/>
    <mergeCell ref="A2:U2"/>
    <mergeCell ref="A3:U3"/>
    <mergeCell ref="A5:U5"/>
    <mergeCell ref="A4:U4"/>
    <mergeCell ref="T36:X36"/>
    <mergeCell ref="F7:F8"/>
    <mergeCell ref="E7:E8"/>
    <mergeCell ref="A7:A8"/>
    <mergeCell ref="B7:B8"/>
    <mergeCell ref="C7:C8"/>
    <mergeCell ref="D7:D8"/>
    <mergeCell ref="N7:N8"/>
    <mergeCell ref="M7:M8"/>
    <mergeCell ref="U7:U8"/>
    <mergeCell ref="T7:T8"/>
    <mergeCell ref="R7:R8"/>
    <mergeCell ref="L7:L8"/>
    <mergeCell ref="K7:K8"/>
    <mergeCell ref="J7:J8"/>
    <mergeCell ref="H7:H8"/>
  </mergeCells>
  <printOptions horizontalCentered="1"/>
  <pageMargins left="0.39370078740157483" right="0.59055118110236227" top="0.59055118110236227" bottom="0.59055118110236227" header="0.51181102362204722" footer="0.51181102362204722"/>
  <pageSetup paperSize="14" scale="55" orientation="landscape" r:id="rId1"/>
  <headerFooter>
    <oddFooter xml:space="preserve">&amp;C
</oddFooter>
  </headerFooter>
  <ignoredErrors>
    <ignoredError sqref="N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2022-12-01T22:27:52Z</dcterms:modified>
</cp:coreProperties>
</file>