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6255"/>
  </bookViews>
  <sheets>
    <sheet name="Renglón 022" sheetId="2" r:id="rId1"/>
  </sheets>
  <calcPr calcId="152511"/>
</workbook>
</file>

<file path=xl/calcChain.xml><?xml version="1.0" encoding="utf-8"?>
<calcChain xmlns="http://schemas.openxmlformats.org/spreadsheetml/2006/main">
  <c r="R19" i="2" l="1"/>
  <c r="R18" i="2"/>
  <c r="R17" i="2"/>
  <c r="R16" i="2"/>
  <c r="R15" i="2"/>
  <c r="R14" i="2"/>
  <c r="R13" i="2"/>
  <c r="R12" i="2"/>
  <c r="R11" i="2"/>
  <c r="R10" i="2"/>
  <c r="R9" i="2"/>
  <c r="P15" i="2"/>
  <c r="P14" i="2"/>
  <c r="P13" i="2"/>
  <c r="P12" i="2"/>
  <c r="P11" i="2"/>
  <c r="P10" i="2"/>
  <c r="P9" i="2"/>
  <c r="O19" i="2"/>
  <c r="O18" i="2"/>
  <c r="O17" i="2"/>
  <c r="O16" i="2"/>
  <c r="O15" i="2"/>
  <c r="O14" i="2"/>
  <c r="O13" i="2"/>
  <c r="O12" i="2"/>
  <c r="O11" i="2"/>
  <c r="O10" i="2"/>
  <c r="O9" i="2"/>
  <c r="M19" i="2"/>
  <c r="N19" i="2" s="1"/>
  <c r="J19" i="2"/>
  <c r="I19" i="2"/>
  <c r="G19" i="2"/>
  <c r="J14" i="2"/>
  <c r="I14" i="2"/>
  <c r="G14" i="2"/>
  <c r="J12" i="2"/>
  <c r="I12" i="2"/>
  <c r="G12" i="2"/>
  <c r="J9" i="2"/>
  <c r="I9" i="2"/>
  <c r="G9" i="2"/>
  <c r="M13" i="2" l="1"/>
  <c r="N13" i="2" s="1"/>
  <c r="M12" i="2" l="1"/>
  <c r="N12" i="2" l="1"/>
  <c r="S12" i="2" s="1"/>
  <c r="S13" i="2"/>
  <c r="M15" i="2" l="1"/>
  <c r="N15" i="2" l="1"/>
  <c r="M10" i="2"/>
  <c r="N10" i="2" s="1"/>
  <c r="S10" i="2" l="1"/>
  <c r="M9" i="2"/>
  <c r="N9" i="2" l="1"/>
  <c r="S15" i="2"/>
  <c r="V19" i="2" l="1"/>
  <c r="V18" i="2"/>
  <c r="M18" i="2" l="1"/>
  <c r="M17" i="2"/>
  <c r="N17" i="2" s="1"/>
  <c r="M16" i="2"/>
  <c r="M14" i="2"/>
  <c r="M11" i="2"/>
  <c r="S9" i="2"/>
  <c r="S14" i="2" l="1"/>
  <c r="N14" i="2"/>
  <c r="N16" i="2"/>
  <c r="S16" i="2" s="1"/>
  <c r="N11" i="2"/>
  <c r="N18" i="2"/>
  <c r="S18" i="2" s="1"/>
  <c r="S17" i="2"/>
  <c r="S11" i="2"/>
  <c r="S19" i="2" l="1"/>
</calcChain>
</file>

<file path=xl/sharedStrings.xml><?xml version="1.0" encoding="utf-8"?>
<sst xmlns="http://schemas.openxmlformats.org/spreadsheetml/2006/main" count="84" uniqueCount="56">
  <si>
    <t>NO.</t>
  </si>
  <si>
    <t>RENGLÓN</t>
  </si>
  <si>
    <t>COMPLEMENTO PERSONAL</t>
  </si>
  <si>
    <t>BONO PROFESIONAL</t>
  </si>
  <si>
    <t>TOTAL</t>
  </si>
  <si>
    <t>IGSS</t>
  </si>
  <si>
    <t>MONTEPÍO</t>
  </si>
  <si>
    <t xml:space="preserve">FIANZA </t>
  </si>
  <si>
    <t>ISR</t>
  </si>
  <si>
    <t>TOTAL DESCUENTOS</t>
  </si>
  <si>
    <t>Unidad de Acceso a la Información Pública</t>
  </si>
  <si>
    <t>022</t>
  </si>
  <si>
    <t xml:space="preserve"> Renglón 022  "Personal por Contrato" </t>
  </si>
  <si>
    <t>Director Ejecutivo II</t>
  </si>
  <si>
    <t>Subdirector Ejecutivo II</t>
  </si>
  <si>
    <t>Director Ejecutivo III</t>
  </si>
  <si>
    <t>CÓDIGO ÚNICO DE IDENTIFICACIÓN</t>
  </si>
  <si>
    <t>NOMBRE COMPLETO</t>
  </si>
  <si>
    <t>DEPENDENCIA</t>
  </si>
  <si>
    <t xml:space="preserve">PUESTO </t>
  </si>
  <si>
    <t>SALARIO BASE</t>
  </si>
  <si>
    <t>BONO
66-2000</t>
  </si>
  <si>
    <t>OTROS BONOS</t>
  </si>
  <si>
    <t>GASTOS DE REPRESENTACIÓN</t>
  </si>
  <si>
    <t>LÍQUIDO</t>
  </si>
  <si>
    <t>DIETAS</t>
  </si>
  <si>
    <t>VIÁTICOS</t>
  </si>
  <si>
    <t>INTERIOR</t>
  </si>
  <si>
    <t>EXTERIOR</t>
  </si>
  <si>
    <t>Luis José Juárez Bolaños</t>
  </si>
  <si>
    <t>1836 48994 0101</t>
  </si>
  <si>
    <t>Instituto Nacional de Estudios Estratégicos en Seguridad</t>
  </si>
  <si>
    <t>1996 58293 1803</t>
  </si>
  <si>
    <t>Mario Estuardo León Alegría</t>
  </si>
  <si>
    <t>Reyna Aracely Corado Recinos</t>
  </si>
  <si>
    <t>2445 99742 0505</t>
  </si>
  <si>
    <t>Servio Estuardo Guzmán Díaz</t>
  </si>
  <si>
    <t xml:space="preserve">1811 83382 2001 </t>
  </si>
  <si>
    <t>2353 15419 0101</t>
  </si>
  <si>
    <t>2425 73673 0101</t>
  </si>
  <si>
    <t>2621 29515 0101</t>
  </si>
  <si>
    <t>Claudia Victoria García García</t>
  </si>
  <si>
    <t>Edgar Alejandro Román Álvarez</t>
  </si>
  <si>
    <t>Carlos Alfredo Calderón Morales</t>
  </si>
  <si>
    <t>1995 99963 0101</t>
  </si>
  <si>
    <t>Abner Eliel Silvestre González</t>
  </si>
  <si>
    <t>1818 91271 0101</t>
  </si>
  <si>
    <t>Juan Fernando Sánchez Villatoro</t>
  </si>
  <si>
    <t xml:space="preserve"> 2209 59080 0207</t>
  </si>
  <si>
    <t>Celso Leonel García Pineda</t>
  </si>
  <si>
    <t>1693 29623 0101</t>
  </si>
  <si>
    <t>Herbert Walther Alfredo Rivera Barillas</t>
  </si>
  <si>
    <t>Nómina  Mensual Abril 2,020</t>
  </si>
  <si>
    <t>Lic. Silvia Desiree Recinos Juárez</t>
  </si>
  <si>
    <t>Encarga temporal</t>
  </si>
  <si>
    <t>Subdirección de 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</si>
</sst>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Q&quot;* #,##0.00_);_(&quot;Q&quot;* \(#,##0.00\);_(&quot;Q&quot;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Book Antiqua"/>
      <family val="1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8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9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0" fillId="0" borderId="0" xfId="0" applyFont="1"/>
    <xf numFmtId="0" fontId="2" fillId="0" borderId="0" xfId="0" applyFont="1"/>
    <xf numFmtId="0" fontId="5" fillId="0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/>
    </xf>
    <xf numFmtId="44" fontId="5" fillId="0" borderId="1" xfId="0" applyNumberFormat="1" applyFont="1" applyFill="1" applyBorder="1" applyAlignment="1">
      <alignment horizontal="center" vertical="center" wrapText="1"/>
    </xf>
    <xf numFmtId="44" fontId="5" fillId="0" borderId="1" xfId="0" applyNumberFormat="1" applyFont="1" applyFill="1" applyBorder="1" applyAlignment="1">
      <alignment horizontal="center" vertical="center"/>
    </xf>
    <xf numFmtId="14" fontId="6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/>
    </xf>
    <xf numFmtId="14" fontId="6" fillId="0" borderId="1" xfId="0" applyNumberFormat="1" applyFont="1" applyFill="1" applyBorder="1" applyAlignment="1">
      <alignment horizontal="left" vertical="center" wrapText="1"/>
    </xf>
    <xf numFmtId="49" fontId="6" fillId="0" borderId="1" xfId="0" applyNumberFormat="1" applyFont="1" applyFill="1" applyBorder="1" applyAlignment="1">
      <alignment horizontal="center" vertical="center"/>
    </xf>
    <xf numFmtId="44" fontId="6" fillId="0" borderId="1" xfId="0" applyNumberFormat="1" applyFont="1" applyFill="1" applyBorder="1" applyAlignment="1">
      <alignment horizontal="center" vertical="center"/>
    </xf>
    <xf numFmtId="0" fontId="6" fillId="0" borderId="0" xfId="0" applyFont="1"/>
    <xf numFmtId="0" fontId="7" fillId="0" borderId="0" xfId="0" applyFont="1"/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7" fontId="3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38100</xdr:rowOff>
    </xdr:from>
    <xdr:to>
      <xdr:col>2</xdr:col>
      <xdr:colOff>685800</xdr:colOff>
      <xdr:row>3</xdr:row>
      <xdr:rowOff>95250</xdr:rowOff>
    </xdr:to>
    <xdr:pic>
      <xdr:nvPicPr>
        <xdr:cNvPr id="5" name="Imagen 4" descr="Alejandro Giammattei – Presidencia de Guatemal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38100"/>
          <a:ext cx="1809750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762000</xdr:colOff>
      <xdr:row>0</xdr:row>
      <xdr:rowOff>28575</xdr:rowOff>
    </xdr:from>
    <xdr:to>
      <xdr:col>4</xdr:col>
      <xdr:colOff>269240</xdr:colOff>
      <xdr:row>2</xdr:row>
      <xdr:rowOff>163195</xdr:rowOff>
    </xdr:to>
    <xdr:sp macro="" textlink="">
      <xdr:nvSpPr>
        <xdr:cNvPr id="6" name="Cuadro de texto 5"/>
        <xdr:cNvSpPr txBox="1"/>
      </xdr:nvSpPr>
      <xdr:spPr>
        <a:xfrm>
          <a:off x="1895475" y="28575"/>
          <a:ext cx="2050415" cy="553720"/>
        </a:xfrm>
        <a:prstGeom prst="rect">
          <a:avLst/>
        </a:prstGeom>
        <a:noFill/>
        <a:ln w="6350">
          <a:noFill/>
        </a:ln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>
            <a:spcAft>
              <a:spcPts val="0"/>
            </a:spcAft>
          </a:pPr>
          <a:r>
            <a:rPr lang="es-ES_tradnl" sz="1000" b="1">
              <a:ln>
                <a:noFill/>
              </a:ln>
              <a:solidFill>
                <a:srgbClr val="0E1538"/>
              </a:solidFill>
              <a:effectLst/>
              <a:latin typeface="Montserrat SemiBold"/>
              <a:ea typeface="Calibri" panose="020F0502020204030204" pitchFamily="34" charset="0"/>
              <a:cs typeface="Times New Roman" panose="02020603050405020304" pitchFamily="18" charset="0"/>
            </a:rPr>
            <a:t>INSTITUTO NACIONAL DE ESTUDIOS ESTRATÉGICOS EN SEGURIDAD -INEES-</a:t>
          </a:r>
          <a:endParaRPr lang="es-419" sz="1000" b="1">
            <a:ln>
              <a:noFill/>
            </a:ln>
            <a:solidFill>
              <a:srgbClr val="0E1538"/>
            </a:solidFill>
            <a:effectLst/>
            <a:latin typeface="Montserrat SemiBold"/>
            <a:ea typeface="Calibri" panose="020F0502020204030204" pitchFamily="34" charset="0"/>
            <a:cs typeface="Times New Roman" panose="02020603050405020304" pitchFamily="18" charset="0"/>
          </a:endParaRPr>
        </a:p>
        <a:p>
          <a:pPr>
            <a:spcAft>
              <a:spcPts val="0"/>
            </a:spcAft>
          </a:pPr>
          <a:r>
            <a:rPr lang="es-419" sz="1000" b="1">
              <a:ln>
                <a:noFill/>
              </a:ln>
              <a:solidFill>
                <a:srgbClr val="0E1538"/>
              </a:solidFill>
              <a:effectLst/>
              <a:latin typeface="Montserrat SemiBold"/>
              <a:ea typeface="Calibri" panose="020F0502020204030204" pitchFamily="34" charset="0"/>
              <a:cs typeface="Times New Roman" panose="02020603050405020304" pitchFamily="18" charset="0"/>
            </a:rPr>
            <a:t>5a. calle 5-61, Zona 1</a:t>
          </a:r>
          <a:endParaRPr lang="es-GT" sz="12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>
            <a:spcAft>
              <a:spcPts val="0"/>
            </a:spcAft>
          </a:pPr>
          <a:r>
            <a:rPr lang="es-ES_tradnl" sz="1000" b="1">
              <a:ln>
                <a:noFill/>
              </a:ln>
              <a:solidFill>
                <a:srgbClr val="0E1538"/>
              </a:solidFill>
              <a:effectLst/>
              <a:latin typeface="Montserrat SemiBold"/>
              <a:ea typeface="Calibri" panose="020F0502020204030204" pitchFamily="34" charset="0"/>
              <a:cs typeface="Times New Roman" panose="02020603050405020304" pitchFamily="18" charset="0"/>
            </a:rPr>
            <a:t> </a:t>
          </a:r>
          <a:endParaRPr lang="es-GT" sz="12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1"/>
  <sheetViews>
    <sheetView tabSelected="1" workbookViewId="0">
      <selection activeCell="A3" sqref="A3:S3"/>
    </sheetView>
  </sheetViews>
  <sheetFormatPr baseColWidth="10" defaultColWidth="9.140625" defaultRowHeight="15" x14ac:dyDescent="0.25"/>
  <cols>
    <col min="1" max="1" width="3.7109375" customWidth="1"/>
    <col min="2" max="2" width="13.28515625" customWidth="1"/>
    <col min="3" max="3" width="20.7109375" customWidth="1"/>
    <col min="4" max="4" width="17.42578125" customWidth="1"/>
    <col min="5" max="5" width="9.140625" customWidth="1"/>
    <col min="6" max="6" width="7.5703125" customWidth="1"/>
    <col min="7" max="7" width="9.7109375" customWidth="1"/>
    <col min="8" max="8" width="11.42578125" customWidth="1"/>
    <col min="9" max="9" width="11.7109375" customWidth="1"/>
    <col min="10" max="10" width="10.5703125" customWidth="1"/>
    <col min="11" max="11" width="8.28515625" customWidth="1"/>
    <col min="12" max="12" width="12.28515625" customWidth="1"/>
    <col min="13" max="13" width="10.42578125" customWidth="1"/>
    <col min="14" max="14" width="9.7109375" customWidth="1"/>
    <col min="15" max="15" width="10.42578125" customWidth="1"/>
    <col min="16" max="16" width="8.85546875" customWidth="1"/>
    <col min="17" max="17" width="9.7109375" customWidth="1"/>
    <col min="18" max="18" width="11" style="17" customWidth="1"/>
    <col min="19" max="19" width="11.28515625" customWidth="1"/>
    <col min="20" max="20" width="7" customWidth="1"/>
    <col min="21" max="21" width="8" customWidth="1"/>
    <col min="22" max="22" width="7.5703125" customWidth="1"/>
  </cols>
  <sheetData>
    <row r="1" spans="1:22" s="1" customFormat="1" ht="16.5" x14ac:dyDescent="0.3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</row>
    <row r="2" spans="1:22" s="1" customFormat="1" ht="16.5" x14ac:dyDescent="0.3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</row>
    <row r="3" spans="1:22" s="1" customFormat="1" ht="16.5" x14ac:dyDescent="0.3">
      <c r="A3" s="24" t="s">
        <v>10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</row>
    <row r="4" spans="1:22" s="1" customFormat="1" ht="16.5" x14ac:dyDescent="0.3">
      <c r="A4" s="26" t="s">
        <v>52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</row>
    <row r="5" spans="1:22" s="1" customFormat="1" ht="16.5" x14ac:dyDescent="0.3">
      <c r="A5" s="25" t="s">
        <v>12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</row>
    <row r="6" spans="1:22" s="1" customFormat="1" ht="16.5" customHeight="1" x14ac:dyDescent="0.3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17"/>
      <c r="S6" s="2"/>
    </row>
    <row r="7" spans="1:22" s="1" customFormat="1" ht="39.75" customHeight="1" x14ac:dyDescent="0.3">
      <c r="A7" s="18" t="s">
        <v>0</v>
      </c>
      <c r="B7" s="18" t="s">
        <v>16</v>
      </c>
      <c r="C7" s="18" t="s">
        <v>17</v>
      </c>
      <c r="D7" s="18" t="s">
        <v>18</v>
      </c>
      <c r="E7" s="18" t="s">
        <v>19</v>
      </c>
      <c r="F7" s="18" t="s">
        <v>1</v>
      </c>
      <c r="G7" s="18" t="s">
        <v>20</v>
      </c>
      <c r="H7" s="18" t="s">
        <v>2</v>
      </c>
      <c r="I7" s="18" t="s">
        <v>3</v>
      </c>
      <c r="J7" s="18" t="s">
        <v>21</v>
      </c>
      <c r="K7" s="18" t="s">
        <v>22</v>
      </c>
      <c r="L7" s="18" t="s">
        <v>23</v>
      </c>
      <c r="M7" s="18" t="s">
        <v>4</v>
      </c>
      <c r="N7" s="18" t="s">
        <v>6</v>
      </c>
      <c r="O7" s="18" t="s">
        <v>5</v>
      </c>
      <c r="P7" s="18" t="s">
        <v>7</v>
      </c>
      <c r="Q7" s="18" t="s">
        <v>8</v>
      </c>
      <c r="R7" s="21" t="s">
        <v>9</v>
      </c>
      <c r="S7" s="18" t="s">
        <v>24</v>
      </c>
      <c r="T7" s="18" t="s">
        <v>25</v>
      </c>
      <c r="U7" s="20" t="s">
        <v>26</v>
      </c>
      <c r="V7" s="20"/>
    </row>
    <row r="8" spans="1:22" s="1" customFormat="1" ht="16.5" x14ac:dyDescent="0.3">
      <c r="A8" s="19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22"/>
      <c r="S8" s="19"/>
      <c r="T8" s="19"/>
      <c r="U8" s="5" t="s">
        <v>27</v>
      </c>
      <c r="V8" s="5" t="s">
        <v>28</v>
      </c>
    </row>
    <row r="9" spans="1:22" s="1" customFormat="1" ht="33.75" x14ac:dyDescent="0.3">
      <c r="A9" s="7">
        <v>1</v>
      </c>
      <c r="B9" s="7" t="s">
        <v>30</v>
      </c>
      <c r="C9" s="6" t="s">
        <v>29</v>
      </c>
      <c r="D9" s="6" t="s">
        <v>31</v>
      </c>
      <c r="E9" s="4" t="s">
        <v>15</v>
      </c>
      <c r="F9" s="8" t="s">
        <v>11</v>
      </c>
      <c r="G9" s="9">
        <f>20000/2</f>
        <v>10000</v>
      </c>
      <c r="H9" s="10">
        <v>0</v>
      </c>
      <c r="I9" s="9">
        <f>375/2</f>
        <v>187.5</v>
      </c>
      <c r="J9" s="9">
        <f>250/2</f>
        <v>125</v>
      </c>
      <c r="K9" s="9">
        <v>0</v>
      </c>
      <c r="L9" s="9">
        <v>0</v>
      </c>
      <c r="M9" s="9">
        <f t="shared" ref="M9:M14" si="0">G9+H9+I9+J9+K9+L9</f>
        <v>10312.5</v>
      </c>
      <c r="N9" s="10">
        <f>((M9-L9-J9))*15%</f>
        <v>1528.125</v>
      </c>
      <c r="O9" s="10">
        <f>((M9-L9-J9))*3%</f>
        <v>305.625</v>
      </c>
      <c r="P9" s="10">
        <f>((M9-L9-J9)*1.344%)</f>
        <v>136.92000000000002</v>
      </c>
      <c r="Q9" s="10">
        <v>648.71</v>
      </c>
      <c r="R9" s="10">
        <f t="shared" ref="R9:R19" si="1">N9+O9+P9+Q9</f>
        <v>2619.38</v>
      </c>
      <c r="S9" s="10">
        <f t="shared" ref="S9:S19" si="2">M9-R9</f>
        <v>7693.12</v>
      </c>
      <c r="T9" s="10">
        <v>0</v>
      </c>
      <c r="U9" s="10">
        <v>0</v>
      </c>
      <c r="V9" s="10">
        <v>0</v>
      </c>
    </row>
    <row r="10" spans="1:22" s="1" customFormat="1" ht="33.75" x14ac:dyDescent="0.3">
      <c r="A10" s="7">
        <v>3</v>
      </c>
      <c r="B10" s="7" t="s">
        <v>46</v>
      </c>
      <c r="C10" s="6" t="s">
        <v>47</v>
      </c>
      <c r="D10" s="6" t="s">
        <v>31</v>
      </c>
      <c r="E10" s="4" t="s">
        <v>13</v>
      </c>
      <c r="F10" s="8" t="s">
        <v>11</v>
      </c>
      <c r="G10" s="9">
        <v>18000</v>
      </c>
      <c r="H10" s="10">
        <v>0</v>
      </c>
      <c r="I10" s="9">
        <v>375</v>
      </c>
      <c r="J10" s="9">
        <v>250</v>
      </c>
      <c r="K10" s="9">
        <v>0</v>
      </c>
      <c r="L10" s="9">
        <v>0</v>
      </c>
      <c r="M10" s="9">
        <f t="shared" ref="M10" si="3">G10+H10+I10+J10+K10+L10</f>
        <v>18625</v>
      </c>
      <c r="N10" s="10">
        <f t="shared" ref="N10:N19" si="4">((M10-L10-J10))*15%</f>
        <v>2756.25</v>
      </c>
      <c r="O10" s="10">
        <f t="shared" ref="O10:O19" si="5">((M10-L10-J10))*3%</f>
        <v>551.25</v>
      </c>
      <c r="P10" s="10">
        <f t="shared" ref="P10:P15" si="6">((M10-L10-J10)*1.344%)</f>
        <v>246.96</v>
      </c>
      <c r="Q10" s="10">
        <v>566.71</v>
      </c>
      <c r="R10" s="10">
        <f t="shared" si="1"/>
        <v>4121.17</v>
      </c>
      <c r="S10" s="10">
        <f t="shared" si="2"/>
        <v>14503.83</v>
      </c>
      <c r="T10" s="10">
        <v>0</v>
      </c>
      <c r="U10" s="10">
        <v>0</v>
      </c>
      <c r="V10" s="10">
        <v>0</v>
      </c>
    </row>
    <row r="11" spans="1:22" s="1" customFormat="1" ht="33.75" x14ac:dyDescent="0.3">
      <c r="A11" s="7">
        <v>4</v>
      </c>
      <c r="B11" s="7" t="s">
        <v>32</v>
      </c>
      <c r="C11" s="6" t="s">
        <v>33</v>
      </c>
      <c r="D11" s="6" t="s">
        <v>31</v>
      </c>
      <c r="E11" s="4" t="s">
        <v>13</v>
      </c>
      <c r="F11" s="8" t="s">
        <v>11</v>
      </c>
      <c r="G11" s="9">
        <v>18000</v>
      </c>
      <c r="H11" s="10">
        <v>0</v>
      </c>
      <c r="I11" s="9">
        <v>375</v>
      </c>
      <c r="J11" s="9">
        <v>250</v>
      </c>
      <c r="K11" s="9">
        <v>0</v>
      </c>
      <c r="L11" s="9">
        <v>0</v>
      </c>
      <c r="M11" s="9">
        <f t="shared" si="0"/>
        <v>18625</v>
      </c>
      <c r="N11" s="10">
        <f t="shared" si="4"/>
        <v>2756.25</v>
      </c>
      <c r="O11" s="10">
        <f t="shared" si="5"/>
        <v>551.25</v>
      </c>
      <c r="P11" s="10">
        <f t="shared" si="6"/>
        <v>246.96</v>
      </c>
      <c r="Q11" s="10">
        <v>566.71</v>
      </c>
      <c r="R11" s="10">
        <f t="shared" si="1"/>
        <v>4121.17</v>
      </c>
      <c r="S11" s="10">
        <f t="shared" si="2"/>
        <v>14503.83</v>
      </c>
      <c r="T11" s="10">
        <v>0</v>
      </c>
      <c r="U11" s="10">
        <v>0</v>
      </c>
      <c r="V11" s="10">
        <v>0</v>
      </c>
    </row>
    <row r="12" spans="1:22" s="1" customFormat="1" ht="33.75" x14ac:dyDescent="0.3">
      <c r="A12" s="7">
        <v>5</v>
      </c>
      <c r="B12" s="7" t="s">
        <v>48</v>
      </c>
      <c r="C12" s="6" t="s">
        <v>49</v>
      </c>
      <c r="D12" s="6" t="s">
        <v>31</v>
      </c>
      <c r="E12" s="4" t="s">
        <v>13</v>
      </c>
      <c r="F12" s="8" t="s">
        <v>11</v>
      </c>
      <c r="G12" s="9">
        <f>18000/2</f>
        <v>9000</v>
      </c>
      <c r="H12" s="10">
        <v>0</v>
      </c>
      <c r="I12" s="9">
        <f>375/2</f>
        <v>187.5</v>
      </c>
      <c r="J12" s="9">
        <f>250/2</f>
        <v>125</v>
      </c>
      <c r="K12" s="9">
        <v>0</v>
      </c>
      <c r="L12" s="9">
        <v>0</v>
      </c>
      <c r="M12" s="9">
        <f t="shared" ref="M12" si="7">G12+H12+I12+J12+K12+L12</f>
        <v>9312.5</v>
      </c>
      <c r="N12" s="10">
        <f t="shared" si="4"/>
        <v>1378.125</v>
      </c>
      <c r="O12" s="10">
        <f t="shared" si="5"/>
        <v>275.625</v>
      </c>
      <c r="P12" s="10">
        <f t="shared" si="6"/>
        <v>123.48</v>
      </c>
      <c r="Q12" s="10">
        <v>566.71</v>
      </c>
      <c r="R12" s="10">
        <f t="shared" si="1"/>
        <v>2343.94</v>
      </c>
      <c r="S12" s="10">
        <f t="shared" si="2"/>
        <v>6968.5599999999995</v>
      </c>
      <c r="T12" s="10">
        <v>0</v>
      </c>
      <c r="U12" s="10">
        <v>0</v>
      </c>
      <c r="V12" s="10">
        <v>0</v>
      </c>
    </row>
    <row r="13" spans="1:22" ht="33.75" x14ac:dyDescent="0.25">
      <c r="A13" s="7">
        <v>6</v>
      </c>
      <c r="B13" s="7" t="s">
        <v>50</v>
      </c>
      <c r="C13" s="6" t="s">
        <v>51</v>
      </c>
      <c r="D13" s="6" t="s">
        <v>31</v>
      </c>
      <c r="E13" s="4" t="s">
        <v>14</v>
      </c>
      <c r="F13" s="8" t="s">
        <v>11</v>
      </c>
      <c r="G13" s="10">
        <v>15000</v>
      </c>
      <c r="H13" s="10">
        <v>0</v>
      </c>
      <c r="I13" s="10">
        <v>375</v>
      </c>
      <c r="J13" s="10">
        <v>250</v>
      </c>
      <c r="K13" s="9">
        <v>0</v>
      </c>
      <c r="L13" s="9">
        <v>0</v>
      </c>
      <c r="M13" s="9">
        <f>G13+H13+I13+J13+K13+L13</f>
        <v>15625</v>
      </c>
      <c r="N13" s="10">
        <f t="shared" si="4"/>
        <v>2306.25</v>
      </c>
      <c r="O13" s="10">
        <f t="shared" si="5"/>
        <v>461.25</v>
      </c>
      <c r="P13" s="10">
        <f t="shared" si="6"/>
        <v>206.64000000000001</v>
      </c>
      <c r="Q13" s="10">
        <v>443.71</v>
      </c>
      <c r="R13" s="10">
        <f t="shared" si="1"/>
        <v>3417.85</v>
      </c>
      <c r="S13" s="10">
        <f t="shared" si="2"/>
        <v>12207.15</v>
      </c>
      <c r="T13" s="10">
        <v>0</v>
      </c>
      <c r="U13" s="10">
        <v>0</v>
      </c>
      <c r="V13" s="10">
        <v>0</v>
      </c>
    </row>
    <row r="14" spans="1:22" ht="33.75" x14ac:dyDescent="0.25">
      <c r="A14" s="7">
        <v>7</v>
      </c>
      <c r="B14" s="11" t="s">
        <v>35</v>
      </c>
      <c r="C14" s="12" t="s">
        <v>34</v>
      </c>
      <c r="D14" s="6" t="s">
        <v>31</v>
      </c>
      <c r="E14" s="4" t="s">
        <v>14</v>
      </c>
      <c r="F14" s="8" t="s">
        <v>11</v>
      </c>
      <c r="G14" s="10">
        <f>15000/2</f>
        <v>7500</v>
      </c>
      <c r="H14" s="10">
        <v>0</v>
      </c>
      <c r="I14" s="10">
        <f>375/2</f>
        <v>187.5</v>
      </c>
      <c r="J14" s="10">
        <f>250/2</f>
        <v>125</v>
      </c>
      <c r="K14" s="9">
        <v>0</v>
      </c>
      <c r="L14" s="9">
        <v>0</v>
      </c>
      <c r="M14" s="9">
        <f t="shared" si="0"/>
        <v>7812.5</v>
      </c>
      <c r="N14" s="10">
        <f t="shared" si="4"/>
        <v>1153.125</v>
      </c>
      <c r="O14" s="10">
        <f t="shared" si="5"/>
        <v>230.625</v>
      </c>
      <c r="P14" s="10">
        <f t="shared" si="6"/>
        <v>103.32000000000001</v>
      </c>
      <c r="Q14" s="10">
        <v>443.71</v>
      </c>
      <c r="R14" s="10">
        <f t="shared" si="1"/>
        <v>1930.78</v>
      </c>
      <c r="S14" s="10">
        <f t="shared" si="2"/>
        <v>5881.72</v>
      </c>
      <c r="T14" s="10">
        <v>0</v>
      </c>
      <c r="U14" s="10">
        <v>0</v>
      </c>
      <c r="V14" s="10">
        <v>0</v>
      </c>
    </row>
    <row r="15" spans="1:22" s="16" customFormat="1" ht="33.75" x14ac:dyDescent="0.2">
      <c r="A15" s="7">
        <v>8</v>
      </c>
      <c r="B15" s="13" t="s">
        <v>44</v>
      </c>
      <c r="C15" s="4" t="s">
        <v>45</v>
      </c>
      <c r="D15" s="6" t="s">
        <v>31</v>
      </c>
      <c r="E15" s="4" t="s">
        <v>14</v>
      </c>
      <c r="F15" s="14" t="s">
        <v>11</v>
      </c>
      <c r="G15" s="15">
        <v>15000</v>
      </c>
      <c r="H15" s="10">
        <v>0</v>
      </c>
      <c r="I15" s="10">
        <v>375</v>
      </c>
      <c r="J15" s="15">
        <v>250</v>
      </c>
      <c r="K15" s="10">
        <v>0</v>
      </c>
      <c r="L15" s="10">
        <v>0</v>
      </c>
      <c r="M15" s="9">
        <f>G15+I15+J15</f>
        <v>15625</v>
      </c>
      <c r="N15" s="10">
        <f t="shared" si="4"/>
        <v>2306.25</v>
      </c>
      <c r="O15" s="10">
        <f t="shared" si="5"/>
        <v>461.25</v>
      </c>
      <c r="P15" s="10">
        <f t="shared" si="6"/>
        <v>206.64000000000001</v>
      </c>
      <c r="Q15" s="10">
        <v>443.71</v>
      </c>
      <c r="R15" s="10">
        <f t="shared" si="1"/>
        <v>3417.85</v>
      </c>
      <c r="S15" s="10">
        <f t="shared" si="2"/>
        <v>12207.15</v>
      </c>
      <c r="T15" s="10">
        <v>0</v>
      </c>
      <c r="U15" s="10">
        <v>0</v>
      </c>
      <c r="V15" s="10">
        <v>0</v>
      </c>
    </row>
    <row r="16" spans="1:22" ht="33.75" x14ac:dyDescent="0.25">
      <c r="A16" s="7">
        <v>9</v>
      </c>
      <c r="B16" s="7" t="s">
        <v>37</v>
      </c>
      <c r="C16" s="6" t="s">
        <v>36</v>
      </c>
      <c r="D16" s="6" t="s">
        <v>31</v>
      </c>
      <c r="E16" s="4" t="s">
        <v>14</v>
      </c>
      <c r="F16" s="8" t="s">
        <v>11</v>
      </c>
      <c r="G16" s="10">
        <v>15000</v>
      </c>
      <c r="H16" s="10">
        <v>0</v>
      </c>
      <c r="I16" s="10">
        <v>375</v>
      </c>
      <c r="J16" s="10">
        <v>250</v>
      </c>
      <c r="K16" s="9">
        <v>0</v>
      </c>
      <c r="L16" s="9">
        <v>0</v>
      </c>
      <c r="M16" s="9">
        <f>G16+H16+I16+J16+K16+L16</f>
        <v>15625</v>
      </c>
      <c r="N16" s="10">
        <f t="shared" si="4"/>
        <v>2306.25</v>
      </c>
      <c r="O16" s="10">
        <f t="shared" si="5"/>
        <v>461.25</v>
      </c>
      <c r="P16" s="10">
        <v>0</v>
      </c>
      <c r="Q16" s="10">
        <v>443.71</v>
      </c>
      <c r="R16" s="10">
        <f t="shared" si="1"/>
        <v>3211.21</v>
      </c>
      <c r="S16" s="10">
        <f t="shared" si="2"/>
        <v>12413.79</v>
      </c>
      <c r="T16" s="10">
        <v>0</v>
      </c>
      <c r="U16" s="10">
        <v>0</v>
      </c>
      <c r="V16" s="10">
        <v>0</v>
      </c>
    </row>
    <row r="17" spans="1:22" ht="33.75" x14ac:dyDescent="0.25">
      <c r="A17" s="7">
        <v>10</v>
      </c>
      <c r="B17" s="7" t="s">
        <v>38</v>
      </c>
      <c r="C17" s="6" t="s">
        <v>41</v>
      </c>
      <c r="D17" s="6" t="s">
        <v>31</v>
      </c>
      <c r="E17" s="4" t="s">
        <v>14</v>
      </c>
      <c r="F17" s="8" t="s">
        <v>11</v>
      </c>
      <c r="G17" s="10">
        <v>15000</v>
      </c>
      <c r="H17" s="10">
        <v>0</v>
      </c>
      <c r="I17" s="10">
        <v>375</v>
      </c>
      <c r="J17" s="10">
        <v>250</v>
      </c>
      <c r="K17" s="9">
        <v>0</v>
      </c>
      <c r="L17" s="9">
        <v>0</v>
      </c>
      <c r="M17" s="9">
        <f>G17+H17+I17+J17+K17+L17</f>
        <v>15625</v>
      </c>
      <c r="N17" s="10">
        <f t="shared" si="4"/>
        <v>2306.25</v>
      </c>
      <c r="O17" s="10">
        <f t="shared" si="5"/>
        <v>461.25</v>
      </c>
      <c r="P17" s="10">
        <v>0</v>
      </c>
      <c r="Q17" s="10">
        <v>443.71</v>
      </c>
      <c r="R17" s="10">
        <f t="shared" si="1"/>
        <v>3211.21</v>
      </c>
      <c r="S17" s="10">
        <f t="shared" si="2"/>
        <v>12413.79</v>
      </c>
      <c r="T17" s="10">
        <v>0</v>
      </c>
      <c r="U17" s="10">
        <v>0</v>
      </c>
      <c r="V17" s="10">
        <v>0</v>
      </c>
    </row>
    <row r="18" spans="1:22" ht="33.75" x14ac:dyDescent="0.25">
      <c r="A18" s="7">
        <v>11</v>
      </c>
      <c r="B18" s="7" t="s">
        <v>39</v>
      </c>
      <c r="C18" s="6" t="s">
        <v>42</v>
      </c>
      <c r="D18" s="6" t="s">
        <v>31</v>
      </c>
      <c r="E18" s="4" t="s">
        <v>14</v>
      </c>
      <c r="F18" s="8" t="s">
        <v>11</v>
      </c>
      <c r="G18" s="10">
        <v>15000</v>
      </c>
      <c r="H18" s="10">
        <v>0</v>
      </c>
      <c r="I18" s="10">
        <v>375</v>
      </c>
      <c r="J18" s="10">
        <v>250</v>
      </c>
      <c r="K18" s="9">
        <v>0</v>
      </c>
      <c r="L18" s="9">
        <v>0</v>
      </c>
      <c r="M18" s="9">
        <f>G18+H18+I18+J18+K18+L18</f>
        <v>15625</v>
      </c>
      <c r="N18" s="10">
        <f t="shared" si="4"/>
        <v>2306.25</v>
      </c>
      <c r="O18" s="10">
        <f t="shared" si="5"/>
        <v>461.25</v>
      </c>
      <c r="P18" s="10">
        <v>0</v>
      </c>
      <c r="Q18" s="10">
        <v>443.71</v>
      </c>
      <c r="R18" s="10">
        <f t="shared" si="1"/>
        <v>3211.21</v>
      </c>
      <c r="S18" s="10">
        <f t="shared" si="2"/>
        <v>12413.79</v>
      </c>
      <c r="T18" s="10">
        <v>0</v>
      </c>
      <c r="U18" s="10">
        <v>0</v>
      </c>
      <c r="V18" s="10">
        <f>P18-U18</f>
        <v>0</v>
      </c>
    </row>
    <row r="19" spans="1:22" ht="33.75" x14ac:dyDescent="0.25">
      <c r="A19" s="7">
        <v>12</v>
      </c>
      <c r="B19" s="7" t="s">
        <v>40</v>
      </c>
      <c r="C19" s="6" t="s">
        <v>43</v>
      </c>
      <c r="D19" s="6" t="s">
        <v>31</v>
      </c>
      <c r="E19" s="4" t="s">
        <v>14</v>
      </c>
      <c r="F19" s="8" t="s">
        <v>11</v>
      </c>
      <c r="G19" s="10">
        <f>15000/2</f>
        <v>7500</v>
      </c>
      <c r="H19" s="10">
        <v>0</v>
      </c>
      <c r="I19" s="10">
        <f>375/2</f>
        <v>187.5</v>
      </c>
      <c r="J19" s="10">
        <f>250/2</f>
        <v>125</v>
      </c>
      <c r="K19" s="9">
        <v>0</v>
      </c>
      <c r="L19" s="9">
        <v>0</v>
      </c>
      <c r="M19" s="9">
        <f t="shared" ref="M19" si="8">G19+H19+I19+J19+K19+L19</f>
        <v>7812.5</v>
      </c>
      <c r="N19" s="10">
        <f t="shared" si="4"/>
        <v>1153.125</v>
      </c>
      <c r="O19" s="10">
        <f t="shared" si="5"/>
        <v>230.625</v>
      </c>
      <c r="P19" s="10">
        <v>0</v>
      </c>
      <c r="Q19" s="10">
        <v>443.71</v>
      </c>
      <c r="R19" s="10">
        <f t="shared" si="1"/>
        <v>1827.46</v>
      </c>
      <c r="S19" s="10">
        <f t="shared" si="2"/>
        <v>5985.04</v>
      </c>
      <c r="T19" s="10">
        <v>0</v>
      </c>
      <c r="U19" s="10">
        <v>0</v>
      </c>
      <c r="V19" s="10">
        <f>P19-U19</f>
        <v>0</v>
      </c>
    </row>
    <row r="20" spans="1:22" x14ac:dyDescent="0.25">
      <c r="O20" s="3"/>
    </row>
    <row r="24" spans="1:22" x14ac:dyDescent="0.25">
      <c r="K24" s="3"/>
    </row>
    <row r="25" spans="1:22" x14ac:dyDescent="0.25">
      <c r="L25" s="3"/>
      <c r="M25" s="3"/>
    </row>
    <row r="26" spans="1:22" x14ac:dyDescent="0.25">
      <c r="L26" s="3"/>
      <c r="M26" s="3"/>
    </row>
    <row r="29" spans="1:22" ht="15.75" x14ac:dyDescent="0.25">
      <c r="O29" s="27" t="s">
        <v>53</v>
      </c>
      <c r="P29" s="27"/>
      <c r="Q29" s="27"/>
      <c r="R29" s="27"/>
    </row>
    <row r="30" spans="1:22" ht="15.75" x14ac:dyDescent="0.25">
      <c r="O30" s="28" t="s">
        <v>54</v>
      </c>
      <c r="P30" s="28"/>
      <c r="Q30" s="28"/>
      <c r="R30" s="28"/>
    </row>
    <row r="31" spans="1:22" ht="15.75" x14ac:dyDescent="0.25">
      <c r="O31" s="28" t="s">
        <v>55</v>
      </c>
      <c r="P31" s="28"/>
      <c r="Q31" s="28"/>
      <c r="R31" s="28"/>
    </row>
  </sheetData>
  <mergeCells count="29">
    <mergeCell ref="O29:R29"/>
    <mergeCell ref="O30:R30"/>
    <mergeCell ref="O31:R31"/>
    <mergeCell ref="B7:B8"/>
    <mergeCell ref="A7:A8"/>
    <mergeCell ref="C7:C8"/>
    <mergeCell ref="D7:D8"/>
    <mergeCell ref="A1:S1"/>
    <mergeCell ref="A2:S2"/>
    <mergeCell ref="A3:S3"/>
    <mergeCell ref="A5:S5"/>
    <mergeCell ref="A4:S4"/>
    <mergeCell ref="E7:E8"/>
    <mergeCell ref="F7:F8"/>
    <mergeCell ref="G7:G8"/>
    <mergeCell ref="H7:H8"/>
    <mergeCell ref="I7:I8"/>
    <mergeCell ref="J7:J8"/>
    <mergeCell ref="K7:K8"/>
    <mergeCell ref="L7:L8"/>
    <mergeCell ref="M7:M8"/>
    <mergeCell ref="N7:N8"/>
    <mergeCell ref="T7:T8"/>
    <mergeCell ref="U7:V7"/>
    <mergeCell ref="O7:O8"/>
    <mergeCell ref="P7:P8"/>
    <mergeCell ref="Q7:Q8"/>
    <mergeCell ref="R7:R8"/>
    <mergeCell ref="S7:S8"/>
  </mergeCells>
  <printOptions horizontalCentered="1"/>
  <pageMargins left="0" right="0" top="0.74803149606299213" bottom="0.74803149606299213" header="0.31496062992125984" footer="0.31496062992125984"/>
  <pageSetup paperSize="5" scale="55" orientation="landscape" horizontalDpi="4294967294" r:id="rId1"/>
  <headerFooter>
    <oddFooter xml:space="preserve">&amp;CSubdirección de Recursos Humanos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Renglón 022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2020-05-27T14:39:09Z</dcterms:modified>
</cp:coreProperties>
</file>