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6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G12" i="2"/>
  <c r="M12" i="2"/>
  <c r="O12" i="2" s="1"/>
  <c r="N12" i="2" l="1"/>
  <c r="P12" i="2"/>
  <c r="S12" i="2" s="1"/>
  <c r="T12" i="2" s="1"/>
  <c r="M17" i="2" l="1"/>
  <c r="M16" i="2"/>
  <c r="O16" i="2" s="1"/>
  <c r="S16" i="2" s="1"/>
  <c r="T16" i="2" s="1"/>
  <c r="O17" i="2" l="1"/>
  <c r="S17" i="2" s="1"/>
  <c r="T17" i="2" s="1"/>
  <c r="M9" i="2" l="1"/>
  <c r="M13" i="2"/>
  <c r="O9" i="2" l="1"/>
  <c r="N13" i="2"/>
  <c r="O13" i="2"/>
  <c r="P9" i="2"/>
  <c r="N9" i="2"/>
  <c r="M14" i="2"/>
  <c r="S9" i="2" l="1"/>
  <c r="T9" i="2" s="1"/>
  <c r="S13" i="2"/>
  <c r="T13" i="2" s="1"/>
  <c r="N14" i="2"/>
  <c r="P14" i="2"/>
  <c r="O14" i="2"/>
  <c r="S14" i="2" l="1"/>
  <c r="T14" i="2" s="1"/>
  <c r="M15" i="2" l="1"/>
  <c r="O15" i="2" l="1"/>
  <c r="P15" i="2"/>
  <c r="N15" i="2"/>
  <c r="M10" i="2"/>
  <c r="S15" i="2" l="1"/>
  <c r="N10" i="2"/>
  <c r="P10" i="2"/>
  <c r="O10" i="2"/>
  <c r="S10" i="2" l="1"/>
  <c r="T10" i="2"/>
  <c r="T15" i="2"/>
  <c r="M11" i="2" l="1"/>
  <c r="O11" i="2" l="1"/>
  <c r="N11" i="2"/>
  <c r="S11" i="2" l="1"/>
  <c r="T11" i="2" s="1"/>
</calcChain>
</file>

<file path=xl/sharedStrings.xml><?xml version="1.0" encoding="utf-8"?>
<sst xmlns="http://schemas.openxmlformats.org/spreadsheetml/2006/main" count="72" uniqueCount="49">
  <si>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</si>
  <si>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</si>
  <si>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</si>
  <si>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</si>
  <si>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</si>
  <si>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</si>
  <si>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</si>
  <si>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</si>
  <si>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</si>
  <si>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</si>
  <si>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</si>
  <si>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</si>
  <si>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</si>
  <si>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</si>
  <si>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</si>
  <si>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</si>
  <si>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</si>
  <si>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</si>
  <si>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</si>
  <si>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</si>
  <si>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</si>
  <si>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</si>
  <si>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</si>
  <si>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</si>
  <si>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</si>
  <si>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</si>
  <si>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</si>
  <si>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</si>
  <si>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</si>
  <si>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1995 99963 0101</t>
  </si>
  <si>
    <t>Abner Eliel Silvestre González</t>
  </si>
  <si>
    <t>1693 29623 0101</t>
  </si>
  <si>
    <t>Herbert Walther Alfredo Rivera Barillas</t>
  </si>
  <si>
    <t>2630 68757 0101</t>
  </si>
  <si>
    <t>Carlos Josué Tirado</t>
  </si>
  <si>
    <t>2353 15419 0101</t>
  </si>
  <si>
    <t>Claudia Victoria García García</t>
  </si>
  <si>
    <t>2275 86298 0101</t>
  </si>
  <si>
    <t>Ada Josefa García López</t>
  </si>
  <si>
    <t>1919 88669 0101</t>
  </si>
  <si>
    <t>Lilian Roxana Ramírez Sarti</t>
  </si>
  <si>
    <t>Nómina  Mensual Noviembre 2,021</t>
  </si>
  <si>
    <t>1703 78713 1220</t>
  </si>
  <si>
    <t>Ingrid Coralia Miranda de Laynez</t>
  </si>
  <si>
    <t>1896 87908 0101</t>
  </si>
  <si>
    <t xml:space="preserve">Elka Milena Gálvez García </t>
  </si>
  <si>
    <t>ACEP</t>
  </si>
  <si>
    <t>Marco Antonio Gonzalez Marín</t>
  </si>
  <si>
    <t>2739 51076 0909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</si>
</sst>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4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621665</xdr:colOff>
      <xdr:row>3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18376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809625</xdr:colOff>
      <xdr:row>4</xdr:row>
      <xdr:rowOff>34925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885825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topLeftCell="A7" zoomScaleNormal="100" zoomScaleSheetLayoutView="100" workbookViewId="0">
      <selection activeCell="B11" sqref="B11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4" customWidth="1"/>
    <col min="20" max="20" width="11.28515625" customWidth="1"/>
    <col min="21" max="21" width="7" customWidth="1"/>
    <col min="22" max="22" width="8" customWidth="1"/>
    <col min="23" max="23" width="7.5703125" customWidth="1"/>
    <col min="24" max="24" width="12" bestFit="1" customWidth="1"/>
  </cols>
  <sheetData>
    <row r="1" spans="1:24" s="1" customFormat="1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4" s="1" customFormat="1" ht="16.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4" s="1" customFormat="1" ht="16.5" x14ac:dyDescent="0.3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4" s="1" customFormat="1" ht="16.5" x14ac:dyDescent="0.3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4" s="1" customFormat="1" ht="16.5" x14ac:dyDescent="0.3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4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"/>
      <c r="T6" s="2"/>
    </row>
    <row r="7" spans="1:24" s="1" customFormat="1" ht="39.75" customHeight="1" x14ac:dyDescent="0.3">
      <c r="A7" s="19" t="s">
        <v>0</v>
      </c>
      <c r="B7" s="19" t="s">
        <v>15</v>
      </c>
      <c r="C7" s="19" t="s">
        <v>16</v>
      </c>
      <c r="D7" s="19" t="s">
        <v>17</v>
      </c>
      <c r="E7" s="19" t="s">
        <v>18</v>
      </c>
      <c r="F7" s="19" t="s">
        <v>1</v>
      </c>
      <c r="G7" s="19" t="s">
        <v>19</v>
      </c>
      <c r="H7" s="19" t="s">
        <v>2</v>
      </c>
      <c r="I7" s="19" t="s">
        <v>3</v>
      </c>
      <c r="J7" s="19" t="s">
        <v>20</v>
      </c>
      <c r="K7" s="19" t="s">
        <v>21</v>
      </c>
      <c r="L7" s="19" t="s">
        <v>22</v>
      </c>
      <c r="M7" s="19" t="s">
        <v>4</v>
      </c>
      <c r="N7" s="19" t="s">
        <v>6</v>
      </c>
      <c r="O7" s="19" t="s">
        <v>5</v>
      </c>
      <c r="P7" s="19" t="s">
        <v>7</v>
      </c>
      <c r="Q7" s="19" t="s">
        <v>8</v>
      </c>
      <c r="R7" s="19" t="s">
        <v>46</v>
      </c>
      <c r="S7" s="26" t="s">
        <v>9</v>
      </c>
      <c r="T7" s="19" t="s">
        <v>23</v>
      </c>
      <c r="U7" s="19" t="s">
        <v>24</v>
      </c>
      <c r="V7" s="25" t="s">
        <v>25</v>
      </c>
      <c r="W7" s="25"/>
    </row>
    <row r="8" spans="1:24" s="1" customFormat="1" ht="16.5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7"/>
      <c r="T8" s="20"/>
      <c r="U8" s="20"/>
      <c r="V8" s="5" t="s">
        <v>26</v>
      </c>
      <c r="W8" s="5" t="s">
        <v>27</v>
      </c>
    </row>
    <row r="9" spans="1:24" s="1" customFormat="1" ht="33.75" x14ac:dyDescent="0.3">
      <c r="A9" s="7">
        <v>1</v>
      </c>
      <c r="B9" s="7" t="s">
        <v>33</v>
      </c>
      <c r="C9" s="6" t="s">
        <v>47</v>
      </c>
      <c r="D9" s="6" t="s">
        <v>28</v>
      </c>
      <c r="E9" s="4" t="s">
        <v>13</v>
      </c>
      <c r="F9" s="8" t="s">
        <v>11</v>
      </c>
      <c r="G9" s="9">
        <v>18000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" si="0">G9+H9+I9+J9+K9+L9</f>
        <v>18625</v>
      </c>
      <c r="N9" s="10">
        <f t="shared" ref="N9" si="1">((M9-L9-J9))*15%</f>
        <v>2756.25</v>
      </c>
      <c r="O9" s="10">
        <f t="shared" ref="O9" si="2">((M9-L9-J9))*3%</f>
        <v>551.25</v>
      </c>
      <c r="P9" s="10">
        <f t="shared" ref="P9" si="3">((M9-L9-J9)*1.344%)</f>
        <v>246.96</v>
      </c>
      <c r="Q9" s="10">
        <v>333.42</v>
      </c>
      <c r="R9" s="10">
        <v>0</v>
      </c>
      <c r="S9" s="10">
        <f t="shared" ref="S9:S15" si="4">N9+O9+P9+Q9+R9</f>
        <v>3887.88</v>
      </c>
      <c r="T9" s="10">
        <f t="shared" ref="T9" si="5">M9-S9</f>
        <v>14737.119999999999</v>
      </c>
      <c r="U9" s="10">
        <v>0</v>
      </c>
      <c r="V9" s="10">
        <v>0</v>
      </c>
      <c r="W9" s="10">
        <v>0</v>
      </c>
    </row>
    <row r="10" spans="1:24" s="1" customFormat="1" ht="33.75" x14ac:dyDescent="0.3">
      <c r="A10" s="7">
        <v>2</v>
      </c>
      <c r="B10" s="7" t="s">
        <v>48</v>
      </c>
      <c r="C10" s="6" t="s">
        <v>34</v>
      </c>
      <c r="D10" s="6" t="s">
        <v>28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6">G10+H10+I10+J10+K10+L10</f>
        <v>18625</v>
      </c>
      <c r="N10" s="10">
        <f t="shared" ref="N10:N15" si="7">((M10-L10-J10))*15%</f>
        <v>2756.25</v>
      </c>
      <c r="O10" s="10">
        <f t="shared" ref="O10:O16" si="8">((M10-L10-J10))*3%</f>
        <v>551.25</v>
      </c>
      <c r="P10" s="10">
        <f t="shared" ref="P10:P15" si="9">((M10-L10-J10)*1.344%)</f>
        <v>246.96</v>
      </c>
      <c r="Q10" s="10">
        <v>0</v>
      </c>
      <c r="R10" s="10">
        <v>0</v>
      </c>
      <c r="S10" s="10">
        <f t="shared" si="4"/>
        <v>3554.46</v>
      </c>
      <c r="T10" s="10">
        <f t="shared" ref="T10:T15" si="10">M10-S10</f>
        <v>15070.54</v>
      </c>
      <c r="U10" s="10">
        <v>0</v>
      </c>
      <c r="V10" s="10">
        <v>0</v>
      </c>
      <c r="W10" s="10">
        <v>0</v>
      </c>
    </row>
    <row r="11" spans="1:24" s="1" customFormat="1" ht="33.75" x14ac:dyDescent="0.3">
      <c r="A11" s="7">
        <v>3</v>
      </c>
      <c r="B11" s="7" t="s">
        <v>42</v>
      </c>
      <c r="C11" s="6" t="s">
        <v>43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11">G11+H11+I11+J11+K11+L11</f>
        <v>18625</v>
      </c>
      <c r="N11" s="10">
        <f t="shared" si="7"/>
        <v>2756.25</v>
      </c>
      <c r="O11" s="10">
        <f t="shared" si="8"/>
        <v>551.25</v>
      </c>
      <c r="P11" s="10">
        <v>246.96</v>
      </c>
      <c r="Q11" s="10">
        <v>535.45000000000005</v>
      </c>
      <c r="R11" s="10">
        <v>0</v>
      </c>
      <c r="S11" s="10">
        <f t="shared" si="4"/>
        <v>4089.91</v>
      </c>
      <c r="T11" s="10">
        <f t="shared" si="10"/>
        <v>14535.09</v>
      </c>
      <c r="U11" s="10">
        <v>0</v>
      </c>
      <c r="V11" s="10">
        <v>0</v>
      </c>
      <c r="W11" s="10">
        <v>0</v>
      </c>
    </row>
    <row r="12" spans="1:24" s="1" customFormat="1" ht="36" customHeight="1" x14ac:dyDescent="0.3">
      <c r="A12" s="7">
        <v>4</v>
      </c>
      <c r="B12" s="7" t="s">
        <v>44</v>
      </c>
      <c r="C12" s="6" t="s">
        <v>45</v>
      </c>
      <c r="D12" s="6" t="s">
        <v>28</v>
      </c>
      <c r="E12" s="4" t="s">
        <v>13</v>
      </c>
      <c r="F12" s="8" t="s">
        <v>11</v>
      </c>
      <c r="G12" s="9">
        <f>600*29</f>
        <v>17400</v>
      </c>
      <c r="H12" s="10">
        <v>0</v>
      </c>
      <c r="I12" s="9">
        <f>12.5*29</f>
        <v>362.5</v>
      </c>
      <c r="J12" s="9">
        <f>8.33333333333333*29</f>
        <v>241.66666666666669</v>
      </c>
      <c r="K12" s="9">
        <v>0</v>
      </c>
      <c r="L12" s="9">
        <v>0</v>
      </c>
      <c r="M12" s="9">
        <f t="shared" ref="M12" si="12">G12+H12+I12+J12+K12+L12</f>
        <v>18004.166666666668</v>
      </c>
      <c r="N12" s="10">
        <f t="shared" ref="N12" si="13">((M12-L12-J12))*15%</f>
        <v>2664.375</v>
      </c>
      <c r="O12" s="10">
        <f t="shared" ref="O12" si="14">((M12-L12-J12))*3%</f>
        <v>532.875</v>
      </c>
      <c r="P12" s="10">
        <f t="shared" ref="P12" si="15">((M12-L12-J12)*1.344%)</f>
        <v>238.72800000000001</v>
      </c>
      <c r="Q12" s="10">
        <v>476.65</v>
      </c>
      <c r="R12" s="10">
        <v>0</v>
      </c>
      <c r="S12" s="10">
        <f t="shared" ref="S12" si="16">N12+O12+P12+Q12+R12</f>
        <v>3912.6280000000002</v>
      </c>
      <c r="T12" s="10">
        <f t="shared" ref="T12" si="17">M12-S12</f>
        <v>14091.538666666667</v>
      </c>
      <c r="U12" s="10">
        <v>0</v>
      </c>
      <c r="V12" s="10">
        <v>0</v>
      </c>
      <c r="W12" s="10">
        <v>0</v>
      </c>
    </row>
    <row r="13" spans="1:24" s="1" customFormat="1" ht="33.75" x14ac:dyDescent="0.3">
      <c r="A13" s="7">
        <v>5</v>
      </c>
      <c r="B13" s="8" t="s">
        <v>35</v>
      </c>
      <c r="C13" s="6" t="s">
        <v>36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18">G13+H13+I13+J13+K13+L13</f>
        <v>15625</v>
      </c>
      <c r="N13" s="10">
        <f t="shared" ref="N13" si="19">((M13-L13-J13))*15%</f>
        <v>2306.25</v>
      </c>
      <c r="O13" s="10">
        <f t="shared" ref="O13" si="20">((M13-L13-J13))*3%</f>
        <v>461.25</v>
      </c>
      <c r="P13" s="10">
        <v>0</v>
      </c>
      <c r="Q13" s="10">
        <v>438.79</v>
      </c>
      <c r="R13" s="10">
        <v>0</v>
      </c>
      <c r="S13" s="10">
        <f t="shared" si="4"/>
        <v>3206.29</v>
      </c>
      <c r="T13" s="10">
        <f t="shared" ref="T13" si="21">M13-S13</f>
        <v>12418.71</v>
      </c>
      <c r="U13" s="10">
        <v>0</v>
      </c>
      <c r="V13" s="10">
        <v>0</v>
      </c>
      <c r="W13" s="10">
        <v>0</v>
      </c>
    </row>
    <row r="14" spans="1:24" ht="33.75" x14ac:dyDescent="0.25">
      <c r="A14" s="7">
        <v>6</v>
      </c>
      <c r="B14" s="7" t="s">
        <v>31</v>
      </c>
      <c r="C14" s="6" t="s">
        <v>32</v>
      </c>
      <c r="D14" s="6" t="s">
        <v>28</v>
      </c>
      <c r="E14" s="4" t="s">
        <v>14</v>
      </c>
      <c r="F14" s="8" t="s">
        <v>11</v>
      </c>
      <c r="G14" s="10">
        <v>15000</v>
      </c>
      <c r="H14" s="10">
        <v>0</v>
      </c>
      <c r="I14" s="10">
        <v>375</v>
      </c>
      <c r="J14" s="10">
        <v>250</v>
      </c>
      <c r="K14" s="9">
        <v>0</v>
      </c>
      <c r="L14" s="9">
        <v>0</v>
      </c>
      <c r="M14" s="9">
        <f>G14+H14+I14+J14+K14+L14</f>
        <v>15625</v>
      </c>
      <c r="N14" s="10">
        <f t="shared" si="7"/>
        <v>2306.25</v>
      </c>
      <c r="O14" s="10">
        <f t="shared" si="8"/>
        <v>461.25</v>
      </c>
      <c r="P14" s="10">
        <f t="shared" si="9"/>
        <v>206.64000000000001</v>
      </c>
      <c r="Q14" s="10">
        <v>443.71</v>
      </c>
      <c r="R14" s="10">
        <v>0</v>
      </c>
      <c r="S14" s="10">
        <f t="shared" si="4"/>
        <v>3417.85</v>
      </c>
      <c r="T14" s="10">
        <f t="shared" si="10"/>
        <v>12207.15</v>
      </c>
      <c r="U14" s="10">
        <v>0</v>
      </c>
      <c r="V14" s="10">
        <v>0</v>
      </c>
      <c r="W14" s="10">
        <v>0</v>
      </c>
    </row>
    <row r="15" spans="1:24" s="13" customFormat="1" ht="33.75" x14ac:dyDescent="0.2">
      <c r="A15" s="7">
        <v>7</v>
      </c>
      <c r="B15" s="28" t="s">
        <v>29</v>
      </c>
      <c r="C15" s="4" t="s">
        <v>30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f t="shared" si="7"/>
        <v>2306.25</v>
      </c>
      <c r="O15" s="10">
        <f t="shared" si="8"/>
        <v>461.25</v>
      </c>
      <c r="P15" s="10">
        <f t="shared" si="9"/>
        <v>206.64000000000001</v>
      </c>
      <c r="Q15" s="10">
        <v>443.71</v>
      </c>
      <c r="R15" s="10">
        <v>0</v>
      </c>
      <c r="S15" s="10">
        <f t="shared" si="4"/>
        <v>3417.85</v>
      </c>
      <c r="T15" s="10">
        <f t="shared" si="10"/>
        <v>12207.15</v>
      </c>
      <c r="U15" s="10">
        <v>0</v>
      </c>
      <c r="V15" s="10">
        <v>0</v>
      </c>
      <c r="W15" s="10">
        <v>0</v>
      </c>
    </row>
    <row r="16" spans="1:24" ht="33.75" x14ac:dyDescent="0.25">
      <c r="A16" s="7">
        <v>8</v>
      </c>
      <c r="B16" s="28" t="s">
        <v>37</v>
      </c>
      <c r="C16" s="15" t="s">
        <v>38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f t="shared" si="8"/>
        <v>461.25</v>
      </c>
      <c r="P16" s="10">
        <v>206.64</v>
      </c>
      <c r="Q16" s="10">
        <v>374.05</v>
      </c>
      <c r="R16" s="10">
        <v>30</v>
      </c>
      <c r="S16" s="10">
        <f t="shared" ref="S16" si="22">N16+O16+P16+Q16+R16</f>
        <v>3378.19</v>
      </c>
      <c r="T16" s="10">
        <f t="shared" ref="T16" si="23">M16-S16</f>
        <v>12246.81</v>
      </c>
      <c r="U16" s="10">
        <v>0</v>
      </c>
      <c r="V16" s="10">
        <v>0</v>
      </c>
      <c r="W16" s="10">
        <v>0</v>
      </c>
      <c r="X16" s="16"/>
    </row>
    <row r="17" spans="1:23" ht="33.75" x14ac:dyDescent="0.25">
      <c r="A17" s="7">
        <v>9</v>
      </c>
      <c r="B17" s="28" t="s">
        <v>39</v>
      </c>
      <c r="C17" s="6" t="s">
        <v>40</v>
      </c>
      <c r="D17" s="6" t="s">
        <v>28</v>
      </c>
      <c r="E17" s="4" t="s">
        <v>14</v>
      </c>
      <c r="F17" s="11" t="s">
        <v>11</v>
      </c>
      <c r="G17" s="12">
        <v>15000</v>
      </c>
      <c r="H17" s="10">
        <v>0</v>
      </c>
      <c r="I17" s="10">
        <v>375</v>
      </c>
      <c r="J17" s="12">
        <v>250</v>
      </c>
      <c r="K17" s="10">
        <v>0</v>
      </c>
      <c r="L17" s="10">
        <v>0</v>
      </c>
      <c r="M17" s="9">
        <f>G17+I17+J17</f>
        <v>15625</v>
      </c>
      <c r="N17" s="10">
        <v>2306.25</v>
      </c>
      <c r="O17" s="10">
        <f t="shared" ref="O17" si="24">((M17-L17-J17))*3%</f>
        <v>461.25</v>
      </c>
      <c r="P17" s="10">
        <v>0</v>
      </c>
      <c r="Q17" s="10">
        <v>1287.42</v>
      </c>
      <c r="R17" s="10">
        <v>0</v>
      </c>
      <c r="S17" s="10">
        <f t="shared" ref="S17" si="25">N17+O17+P17+Q17+R17</f>
        <v>4054.92</v>
      </c>
      <c r="T17" s="10">
        <f t="shared" ref="T17" si="26">M17-S17</f>
        <v>11570.08</v>
      </c>
      <c r="U17" s="10">
        <v>0</v>
      </c>
      <c r="V17" s="10">
        <v>0</v>
      </c>
      <c r="W17" s="10">
        <v>0</v>
      </c>
    </row>
    <row r="19" spans="1:23" x14ac:dyDescent="0.25">
      <c r="K19" s="3"/>
    </row>
    <row r="20" spans="1:23" x14ac:dyDescent="0.25">
      <c r="L20" s="3"/>
      <c r="M20" s="3"/>
    </row>
    <row r="21" spans="1:23" x14ac:dyDescent="0.25">
      <c r="L21" s="3"/>
      <c r="M21" s="3"/>
    </row>
    <row r="22" spans="1:23" x14ac:dyDescent="0.25">
      <c r="L22" s="3"/>
      <c r="M22" s="3"/>
    </row>
    <row r="23" spans="1:23" x14ac:dyDescent="0.25">
      <c r="L23" s="3"/>
      <c r="M23" s="3"/>
    </row>
    <row r="24" spans="1:23" x14ac:dyDescent="0.25">
      <c r="L24" s="3"/>
      <c r="M24" s="3"/>
    </row>
    <row r="27" spans="1:23" ht="17.25" x14ac:dyDescent="0.3">
      <c r="O27" s="17"/>
      <c r="P27" s="17"/>
      <c r="Q27" s="17"/>
      <c r="R27" s="17"/>
      <c r="S27" s="17"/>
    </row>
    <row r="28" spans="1:23" ht="17.25" x14ac:dyDescent="0.3">
      <c r="O28" s="18"/>
      <c r="P28" s="18"/>
      <c r="Q28" s="18"/>
      <c r="R28" s="18"/>
      <c r="S28" s="18"/>
    </row>
  </sheetData>
  <mergeCells count="29">
    <mergeCell ref="U7:U8"/>
    <mergeCell ref="V7:W7"/>
    <mergeCell ref="O7:O8"/>
    <mergeCell ref="P7:P8"/>
    <mergeCell ref="Q7:Q8"/>
    <mergeCell ref="S7:S8"/>
    <mergeCell ref="T7:T8"/>
    <mergeCell ref="R7:R8"/>
    <mergeCell ref="A1:T1"/>
    <mergeCell ref="A2:T2"/>
    <mergeCell ref="A3:T3"/>
    <mergeCell ref="A5:T5"/>
    <mergeCell ref="A4:T4"/>
    <mergeCell ref="O27:S27"/>
    <mergeCell ref="O28:S28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14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2022-12-01T22:20:08Z</dcterms:modified>
</cp:coreProperties>
</file>