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5/DMC-DPL/Tablero Rendicion Cuentas/"/>
    </mc:Choice>
  </mc:AlternateContent>
  <xr:revisionPtr revIDLastSave="15" documentId="13_ncr:1_{1210BCB3-0B79-4A0C-9E98-BA3A34B05047}" xr6:coauthVersionLast="47" xr6:coauthVersionMax="47" xr10:uidLastSave="{6AEC7721-3B65-4BBE-9A2E-51C5C462C032}"/>
  <bookViews>
    <workbookView xWindow="-120" yWindow="-120" windowWidth="29040" windowHeight="15720" xr2:uid="{3644100F-CEFF-43AC-A112-A8CF087CAA8D}"/>
  </bookViews>
  <sheets>
    <sheet name="Hoja1" sheetId="1" r:id="rId1"/>
    <sheet name="Hoja2" sheetId="2" state="hidden" r:id="rId2"/>
  </sheets>
  <definedNames>
    <definedName name="_xlnm.Print_Area" localSheetId="0">Hoja1!$A$2:$Q$34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c r="I10" i="1"/>
  <c r="M10" i="1" s="1"/>
  <c r="M13" i="1" s="1"/>
  <c r="B55" i="2"/>
  <c r="C54" i="2"/>
  <c r="C53" i="2"/>
  <c r="C52" i="2"/>
  <c r="B54" i="2"/>
  <c r="B53" i="2"/>
  <c r="B52" i="2"/>
  <c r="C7" i="2"/>
  <c r="C6" i="2"/>
  <c r="C5" i="2"/>
  <c r="B7" i="2"/>
  <c r="B6" i="2"/>
  <c r="B5" i="2"/>
  <c r="C44" i="2"/>
  <c r="C43" i="2"/>
  <c r="C42" i="2"/>
  <c r="B44" i="2"/>
  <c r="B43" i="2"/>
  <c r="B42" i="2"/>
  <c r="F28" i="1"/>
  <c r="D28" i="1"/>
  <c r="I26" i="1"/>
  <c r="I27" i="1"/>
  <c r="I25" i="1"/>
  <c r="D44" i="2" l="1"/>
  <c r="D7" i="2"/>
  <c r="D52" i="2"/>
  <c r="C55" i="2"/>
  <c r="D55" i="2" s="1"/>
  <c r="D54" i="2"/>
  <c r="D53" i="2"/>
  <c r="C8" i="2"/>
  <c r="I4" i="2" s="1"/>
  <c r="I28" i="1"/>
  <c r="B45" i="2"/>
  <c r="D42" i="2"/>
  <c r="C45" i="2"/>
  <c r="B8" i="2"/>
  <c r="D43" i="2"/>
  <c r="D6" i="2"/>
  <c r="D5" i="2"/>
  <c r="Q18" i="1"/>
  <c r="Q17" i="1"/>
  <c r="Q16" i="1"/>
  <c r="D45" i="2" l="1"/>
  <c r="D56" i="2"/>
  <c r="D8" i="2"/>
</calcChain>
</file>

<file path=xl/sharedStrings.xml><?xml version="1.0" encoding="utf-8"?>
<sst xmlns="http://schemas.openxmlformats.org/spreadsheetml/2006/main" count="94" uniqueCount="77">
  <si>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</si>
  <si>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</si>
  <si>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</si>
  <si>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</si>
  <si>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</si>
  <si>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</si>
  <si>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</si>
  <si>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</si>
  <si>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</si>
  <si>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</si>
  <si>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</si>
  <si>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</si>
  <si>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</si>
  <si>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</si>
  <si>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</si>
  <si>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</si>
  <si>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</si>
  <si>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</si>
  <si>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</si>
  <si>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</si>
  <si>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</si>
  <si>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</si>
  <si>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</si>
  <si>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</si>
  <si>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</si>
  <si>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</si>
  <si>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</si>
  <si>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</si>
  <si>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</si>
  <si>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</si>
  <si>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</si>
  <si>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</si>
  <si>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</si>
  <si>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</si>
  <si>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</si>
  <si>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</si>
  <si>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</si>
  <si>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</si>
  <si>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</si>
  <si>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</si>
  <si>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</si>
  <si>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</si>
  <si>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</si>
  <si>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</si>
  <si>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</si>
  <si>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</si>
  <si>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</si>
  <si>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</si>
  <si>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</si>
  <si>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INEES 2025</t>
  </si>
  <si>
    <t>Presupuesto Inicial Vigente IGSNS 2025</t>
  </si>
  <si>
    <t>Presupuesto para pago de salarios y honorarios STCNS 2025</t>
  </si>
  <si>
    <t>Presupuesto para pago de salarios y honorarios INEES 2025</t>
  </si>
  <si>
    <t>Presupuesto para pago de salarios y honorarios IGSNS 2025</t>
  </si>
  <si>
    <t>Presupuesto Inicial Vigente STCNS 2025</t>
  </si>
  <si>
    <t>Presupuesto Ejecutado durante el mes de noviembre STCNS</t>
  </si>
  <si>
    <t>Presupuesto Ejecutado durante el mes de noviembre INEES</t>
  </si>
  <si>
    <t>Presupuesto Ejecutado durante el mes de noviembre IGSNS</t>
  </si>
  <si>
    <t>Porcentaje de Ejecución del mes de noviembre STCNS</t>
  </si>
  <si>
    <t>Porcentaje de Ejecución  del mes de noviembre INEES</t>
  </si>
  <si>
    <t>EJECUCIÓN PRESPUESTARIA POR GRUPO
DE GASTO, NOVIEMBRE 2025 
(Programas 67, 68 y 69)</t>
  </si>
  <si>
    <t>EJECUCIÓN PRESUPUESTARIA POR CLASIFICACIÓN GEOGRÁFICA 
NOVIEMBRE 2025</t>
  </si>
  <si>
    <t>EJECUCIÓN POR FINALIDAD 
NOVIEMBRE 2025</t>
  </si>
  <si>
    <t>Presupuesto ejecutado en  pago de salarios y honorarios  en noviembre STCNS</t>
  </si>
  <si>
    <t>Presupuesto ejecutado en  pago de salarios y honorarios en noviembre INEES</t>
  </si>
  <si>
    <t>Presupuesto ejecutado en  pago de salarios y honorarios en noviembre IGSNS</t>
  </si>
  <si>
    <t>Porcentaje de ejecución en el pago de salarios y honorarios en noviembre STCNS</t>
  </si>
  <si>
    <t>Porcentaje de ejecución en el pago de salarios y honorarios en noviembre INEES</t>
  </si>
  <si>
    <t>Porcentaje de ejecución en el pago de salarios y honorarios en noviembre IGSNS</t>
  </si>
  <si>
    <t>Presentación de la Política Nacional de Seguridad a la Mesa de Seguridad Ciudadana del Departamento de Alta Verapaz.</t>
  </si>
  <si>
    <t>Conferencia con el Instituto Guatemalteco de Migración, sobre: La nueva gestión migratoria con enfoque de derechos humanos y seguridad democrática, asistiendo 32 personas miembros del CAI y otras instituciones, y Desarrollo del WEBINAR: Sistema Nacional de Seguridad de España con la Embajada de España: contando con la visualización de 66 participantes.</t>
  </si>
  <si>
    <t>En observancia a lo establecido en el Código de Probidad, Ética y Transparencia, la Inspectoría General del Sistema Nacional de Seguridad, realizó la actividad denominada “Rally de Ética” con el recurso humano, por medio de la que se impulsó el aprendizaje en temas de responsabilidad, vocación de servicio, no discriminación, primacía del bien común, integridad, legalidad, diligencia, objetividad, entre otros, para generar y cultivar una cultura organizacional transparente, con enfoque de rendición de cuentas.</t>
  </si>
  <si>
    <t>La CAP elaboró una Hoja de Ruta solicitada por el Consejo Nacional de Seguridad, resultado de un proceso interinstitucional que incluyó reuniones técnicas con instituciones del SNS y actores especializados. Este trabajo permitió unificar criterios, definir insumos esenciales y consolidar una visión común sobre responsabilidades y pasos estratégicos. La CAP coordinó y sistematizó los aportes técnicos de cada entidad, integrando información coherente y verificable en los plazos establecidos. La Hoja de Ruta fue presentada al CNS como un insumo de alto nivel que orienta la toma de decisiones, clarifica fases y requerimientos, y fortalece la coordinación interinstitucional.</t>
  </si>
  <si>
    <t>La CAP impulsó avances sustantivos en el Plan Petén — Ruta al Desarrollo I y II al coordinar reuniones técnicas que permitieron actualizar el análisis de vulnerabilidades territoriales y consolidar colectivamente la Matriz del Plan de Acción Interinstitucional (MAI). En este proceso participaron 28 instituciones, validando 3 objetivos generales, 14 específicos y 36 acciones interinstitucionales que fortalecen la articulación territorial y la coordinación del Estado en Petén. Estos resultados contribuyen a una gobernanza más efectiva y a una respuesta integrada frente a los desafíos de seguridad y desarrollo en el departamento.</t>
  </si>
  <si>
    <t>PRINCIPALES AVANCES O LOGROS MES DE NOVIEMBRE 2025</t>
  </si>
  <si>
    <t>Porcentaje de Ejecución del mes de noviembre IGSNS</t>
  </si>
  <si>
    <t>ACTUALIZADO DEL 01 AL 30 DE NOVEIMBRE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</si>
</sst>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4"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color rgb="FF00B050"/>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7" fillId="0" borderId="25" xfId="0" applyFont="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2" xfId="0" applyFont="1" applyBorder="1" applyAlignment="1">
      <alignment horizontal="center" vertical="center"/>
    </xf>
    <xf numFmtId="0" fontId="13" fillId="2" borderId="25" xfId="0" applyFont="1" applyFill="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18" xfId="0" applyFont="1" applyFill="1" applyBorder="1" applyAlignment="1">
      <alignment horizontal="justify" vertical="center" wrapText="1"/>
    </xf>
    <xf numFmtId="0" fontId="11" fillId="4" borderId="11" xfId="0" applyFont="1" applyFill="1" applyBorder="1" applyAlignment="1">
      <alignment horizontal="justify" vertical="center" wrapText="1"/>
    </xf>
    <xf numFmtId="0" fontId="11" fillId="4" borderId="19"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165" fontId="6" fillId="4" borderId="38" xfId="1"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30524975</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27085942.920000002</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D7B17EEF-8317-4826-82D2-B822616A7087}" type="CELLRANGE">
                      <a:rPr lang="en-US" baseline="0"/>
                      <a:pPr/>
                      <a:t>[CELLRANGE]</a:t>
                    </a:fld>
                    <a:r>
                      <a:rPr lang="en-US" baseline="0"/>
                      <a:t>
</a:t>
                    </a:r>
                    <a:fld id="{FA8F2BF9-B8F1-4319-917F-DC824EBC0127}" type="CATEGORYNAME">
                      <a:rPr lang="en-US" baseline="0"/>
                      <a:pPr/>
                      <a:t>[NOMBRE DE CATEGORÍA]</a:t>
                    </a:fld>
                    <a:r>
                      <a:rPr lang="en-US" baseline="0"/>
                      <a:t>
</a:t>
                    </a:r>
                    <a:fld id="{C24349B3-060A-4EC6-95EC-70E6BA8F63B2}"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0.15166326116613982"/>
                  <c:y val="-0.29234105283844236"/>
                </c:manualLayout>
              </c:layout>
              <c:tx>
                <c:rich>
                  <a:bodyPr/>
                  <a:lstStyle/>
                  <a:p>
                    <a:fld id="{4447C24F-9D55-4D44-BC48-803DE0CC3CB8}" type="CELLRANGE">
                      <a:rPr lang="en-US" baseline="0"/>
                      <a:pPr/>
                      <a:t>[CELLRANGE]</a:t>
                    </a:fld>
                    <a:r>
                      <a:rPr lang="en-US" baseline="0"/>
                      <a:t>
</a:t>
                    </a:r>
                    <a:fld id="{65598D58-3AAC-4250-92F1-5E7B9A4CB061}" type="CATEGORYNAME">
                      <a:rPr lang="en-US" baseline="0"/>
                      <a:pPr/>
                      <a:t>[NOMBRE DE CATEGORÍA]</a:t>
                    </a:fld>
                    <a:r>
                      <a:rPr lang="en-US" baseline="0"/>
                      <a:t>
</a:t>
                    </a:r>
                    <a:fld id="{4324E79D-C716-4DB2-A9E5-80130F251B4F}"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DC32C601-3FA8-4772-99C3-9B58B4858189}" type="CELLRANGE">
                      <a:rPr lang="en-US" baseline="0"/>
                      <a:pPr/>
                      <a:t>[CELLRANGE]</a:t>
                    </a:fld>
                    <a:r>
                      <a:rPr lang="en-US" baseline="0"/>
                      <a:t>
</a:t>
                    </a:r>
                    <a:fld id="{5B44FCA6-3D8C-4E19-B61E-0D574B4AB94A}" type="CATEGORYNAME">
                      <a:rPr lang="en-US" baseline="0"/>
                      <a:pPr/>
                      <a:t>[NOMBRE DE CATEGORÍA]</a:t>
                    </a:fld>
                    <a:r>
                      <a:rPr lang="en-US" baseline="0"/>
                      <a:t>
</a:t>
                    </a:r>
                    <a:fld id="{FDFADB17-06FA-4BF5-A576-78A9DBF8B8DD}"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8.704025591045797E-2</c:v>
                </c:pt>
                <c:pt idx="1">
                  <c:v>0.11230931323180711</c:v>
                </c:pt>
                <c:pt idx="2">
                  <c:v>0.10870870443335563</c:v>
                </c:pt>
              </c:numCache>
            </c:numRef>
          </c:val>
          <c:extLst>
            <c:ext xmlns:c15="http://schemas.microsoft.com/office/drawing/2012/chart" uri="{02D57815-91ED-43cb-92C2-25804820EDAC}">
              <c15:datalabelsRange>
                <c15:f>Hoja2!$C$42:$C$44</c15:f>
                <c15:dlblRangeCache>
                  <c:ptCount val="3"/>
                  <c:pt idx="0">
                    <c:v> Q1,307,693.24 </c:v>
                  </c:pt>
                  <c:pt idx="1">
                    <c:v> Q863,691.75 </c:v>
                  </c:pt>
                  <c:pt idx="2">
                    <c:v> Q849,088.36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15024005</c:v>
                </c:pt>
                <c:pt idx="1">
                  <c:v>7690295</c:v>
                </c:pt>
                <c:pt idx="2">
                  <c:v>7810675</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13458849.34</c:v>
                </c:pt>
                <c:pt idx="1">
                  <c:v>6846902.2800000003</c:v>
                </c:pt>
                <c:pt idx="2">
                  <c:v>6780191.2999999998</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30524975</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27085942.920000002</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2A53D18B-5767-4FA0-9BB8-DE002D431AB9}" type="CELLRANGE">
                      <a:rPr lang="en-US" baseline="0"/>
                      <a:pPr/>
                      <a:t>[CELLRANGE]</a:t>
                    </a:fld>
                    <a:r>
                      <a:rPr lang="en-US" baseline="0"/>
                      <a:t>
</a:t>
                    </a:r>
                    <a:fld id="{941E12A2-4938-4C7B-B075-0EBF61326CEE}" type="CATEGORYNAME">
                      <a:rPr lang="en-US" baseline="0"/>
                      <a:pPr/>
                      <a:t>[NOMBRE DE CATEGORÍA]</a:t>
                    </a:fld>
                    <a:r>
                      <a:rPr lang="en-US" baseline="0"/>
                      <a:t>
</a:t>
                    </a:r>
                    <a:fld id="{FF6E1B44-2A6A-4365-9CCA-68DB29FDA13D}"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5662D50E-4E14-47C5-BF95-A47897918D0E}" type="CELLRANGE">
                      <a:rPr lang="en-US" baseline="0"/>
                      <a:pPr/>
                      <a:t>[CELLRANGE]</a:t>
                    </a:fld>
                    <a:r>
                      <a:rPr lang="en-US" baseline="0"/>
                      <a:t>
</a:t>
                    </a:r>
                    <a:fld id="{E6431E42-F593-4885-A0B1-51366569D799}" type="CATEGORYNAME">
                      <a:rPr lang="en-US" baseline="0"/>
                      <a:pPr/>
                      <a:t>[NOMBRE DE CATEGORÍA]</a:t>
                    </a:fld>
                    <a:r>
                      <a:rPr lang="en-US" baseline="0"/>
                      <a:t>
</a:t>
                    </a:r>
                    <a:fld id="{7B80C4CD-BB10-4E7D-A284-F3755B02D6D1}"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DF6A5C12-43C2-470C-9858-D612E00CB37B}" type="CELLRANGE">
                      <a:rPr lang="en-US" baseline="0"/>
                      <a:pPr/>
                      <a:t>[CELLRANGE]</a:t>
                    </a:fld>
                    <a:r>
                      <a:rPr lang="en-US" baseline="0"/>
                      <a:t>
</a:t>
                    </a:r>
                    <a:fld id="{81A9877C-FAD6-46F5-BBDD-E3E82B8874FD}" type="CATEGORYNAME">
                      <a:rPr lang="en-US" baseline="0"/>
                      <a:pPr/>
                      <a:t>[NOMBRE DE CATEGORÍA]</a:t>
                    </a:fld>
                    <a:r>
                      <a:rPr lang="en-US" baseline="0"/>
                      <a:t>
</a:t>
                    </a:r>
                    <a:fld id="{A7DE1C51-C701-4551-9ADD-4C895D503684}"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8.704025591045797E-2</c:v>
                </c:pt>
                <c:pt idx="1">
                  <c:v>0.11230931323180711</c:v>
                </c:pt>
                <c:pt idx="2">
                  <c:v>0.10870870443335563</c:v>
                </c:pt>
              </c:numCache>
            </c:numRef>
          </c:val>
          <c:extLst>
            <c:ext xmlns:c15="http://schemas.microsoft.com/office/drawing/2012/chart" uri="{02D57815-91ED-43cb-92C2-25804820EDAC}">
              <c15:datalabelsRange>
                <c15:f>Hoja2!$C$42:$C$44</c15:f>
                <c15:dlblRangeCache>
                  <c:ptCount val="3"/>
                  <c:pt idx="0">
                    <c:v> Q1,307,693.24 </c:v>
                  </c:pt>
                  <c:pt idx="1">
                    <c:v> Q863,691.75 </c:v>
                  </c:pt>
                  <c:pt idx="2">
                    <c:v> Q849,088.36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13458849.34</c:v>
                </c:pt>
                <c:pt idx="1">
                  <c:v>6846902.2800000003</c:v>
                </c:pt>
                <c:pt idx="2">
                  <c:v>6780191.2999999998</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0.89582300724740171</c:v>
                </c:pt>
                <c:pt idx="1">
                  <c:v>0.89033025131025534</c:v>
                </c:pt>
                <c:pt idx="2">
                  <c:v>0.86806726691355096</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596350</xdr:colOff>
      <xdr:row>25</xdr:row>
      <xdr:rowOff>165651</xdr:rowOff>
    </xdr:from>
    <xdr:to>
      <xdr:col>12</xdr:col>
      <xdr:colOff>444844</xdr:colOff>
      <xdr:row>25</xdr:row>
      <xdr:rowOff>382584</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376415" y="11380303"/>
          <a:ext cx="610494" cy="216933"/>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88.73 %</a:t>
          </a:r>
        </a:p>
      </xdr:txBody>
    </xdr:sp>
    <xdr:clientData/>
  </xdr:twoCellAnchor>
  <xdr:twoCellAnchor editAs="oneCell">
    <xdr:from>
      <xdr:col>15</xdr:col>
      <xdr:colOff>297656</xdr:colOff>
      <xdr:row>0</xdr:row>
      <xdr:rowOff>154781</xdr:rowOff>
    </xdr:from>
    <xdr:to>
      <xdr:col>16</xdr:col>
      <xdr:colOff>752250</xdr:colOff>
      <xdr:row>7</xdr:row>
      <xdr:rowOff>180750</xdr:rowOff>
    </xdr:to>
    <xdr:pic>
      <xdr:nvPicPr>
        <xdr:cNvPr id="10" name="Imagen 9">
          <a:extLst>
            <a:ext uri="{FF2B5EF4-FFF2-40B4-BE49-F238E27FC236}">
              <a16:creationId xmlns:a16="http://schemas.microsoft.com/office/drawing/2014/main" id="{9D171C2A-B830-2220-6E0D-9A056EB147E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6013906" y="154781"/>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80" zoomScaleNormal="80" workbookViewId="0">
      <selection activeCell="S9" sqref="S9"/>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5.75" x14ac:dyDescent="0.25">
      <c r="A1" s="5"/>
      <c r="B1" s="5"/>
      <c r="C1" s="6"/>
      <c r="D1" s="5"/>
      <c r="E1" s="5"/>
      <c r="F1" s="5"/>
      <c r="G1" s="6"/>
      <c r="H1" s="5"/>
      <c r="I1" s="5"/>
      <c r="J1" s="6"/>
      <c r="K1" s="5"/>
      <c r="L1" s="5"/>
      <c r="M1" s="5"/>
      <c r="N1" s="6"/>
      <c r="O1" s="5"/>
      <c r="P1" s="5"/>
      <c r="Q1" s="5"/>
    </row>
    <row r="2" spans="1:18" ht="20.25" x14ac:dyDescent="0.25">
      <c r="A2" s="147" t="s">
        <v>26</v>
      </c>
      <c r="B2" s="147"/>
      <c r="C2" s="147"/>
      <c r="D2" s="147"/>
      <c r="E2" s="147"/>
      <c r="F2" s="147"/>
      <c r="G2" s="147"/>
      <c r="H2" s="147"/>
      <c r="I2" s="147"/>
      <c r="J2" s="147"/>
      <c r="K2" s="147"/>
      <c r="L2" s="147"/>
      <c r="M2" s="147"/>
      <c r="N2" s="147"/>
      <c r="O2" s="147"/>
      <c r="P2" s="147"/>
      <c r="Q2" s="5"/>
    </row>
    <row r="3" spans="1:18" ht="20.25" x14ac:dyDescent="0.25">
      <c r="A3" s="148" t="s">
        <v>76</v>
      </c>
      <c r="B3" s="148"/>
      <c r="C3" s="148"/>
      <c r="D3" s="148"/>
      <c r="E3" s="148"/>
      <c r="F3" s="148"/>
      <c r="G3" s="148"/>
      <c r="H3" s="148"/>
      <c r="I3" s="148"/>
      <c r="J3" s="148"/>
      <c r="K3" s="148"/>
      <c r="L3" s="148"/>
      <c r="M3" s="148"/>
      <c r="N3" s="148"/>
      <c r="O3" s="148"/>
      <c r="P3" s="148"/>
      <c r="Q3" s="5"/>
    </row>
    <row r="4" spans="1:18" ht="20.25" x14ac:dyDescent="0.25">
      <c r="A4" s="149" t="s">
        <v>46</v>
      </c>
      <c r="B4" s="149"/>
      <c r="C4" s="149"/>
      <c r="D4" s="149"/>
      <c r="E4" s="149"/>
      <c r="F4" s="149"/>
      <c r="G4" s="149"/>
      <c r="H4" s="149"/>
      <c r="I4" s="149"/>
      <c r="J4" s="149"/>
      <c r="K4" s="149"/>
      <c r="L4" s="149"/>
      <c r="M4" s="149"/>
      <c r="N4" s="149"/>
      <c r="O4" s="149"/>
      <c r="P4" s="149"/>
      <c r="Q4" s="5"/>
    </row>
    <row r="5" spans="1:18" ht="20.25" x14ac:dyDescent="0.25">
      <c r="A5" s="149" t="s">
        <v>47</v>
      </c>
      <c r="B5" s="149"/>
      <c r="C5" s="149"/>
      <c r="D5" s="149"/>
      <c r="E5" s="149"/>
      <c r="F5" s="149"/>
      <c r="G5" s="149"/>
      <c r="H5" s="149"/>
      <c r="I5" s="149"/>
      <c r="J5" s="149"/>
      <c r="K5" s="149"/>
      <c r="L5" s="149"/>
      <c r="M5" s="149"/>
      <c r="N5" s="149"/>
      <c r="O5" s="149"/>
      <c r="P5" s="149"/>
      <c r="Q5" s="5"/>
    </row>
    <row r="6" spans="1:18" ht="20.25" x14ac:dyDescent="0.25">
      <c r="A6" s="149" t="s">
        <v>48</v>
      </c>
      <c r="B6" s="149"/>
      <c r="C6" s="149"/>
      <c r="D6" s="149"/>
      <c r="E6" s="149"/>
      <c r="F6" s="149"/>
      <c r="G6" s="149"/>
      <c r="H6" s="149"/>
      <c r="I6" s="149"/>
      <c r="J6" s="149"/>
      <c r="K6" s="149"/>
      <c r="L6" s="149"/>
      <c r="M6" s="149"/>
      <c r="N6" s="149"/>
      <c r="O6" s="149"/>
      <c r="P6" s="149"/>
      <c r="Q6" s="5"/>
    </row>
    <row r="7" spans="1:18" ht="20.25" customHeight="1" x14ac:dyDescent="0.25">
      <c r="A7" s="141"/>
      <c r="B7" s="141"/>
      <c r="C7" s="141"/>
      <c r="D7" s="141"/>
      <c r="E7" s="141"/>
      <c r="F7" s="141"/>
      <c r="G7" s="141"/>
      <c r="H7" s="141"/>
      <c r="I7" s="141"/>
      <c r="J7" s="141"/>
      <c r="K7" s="141"/>
      <c r="L7" s="141"/>
      <c r="M7" s="141"/>
      <c r="N7" s="141"/>
      <c r="O7" s="141"/>
      <c r="P7" s="141"/>
      <c r="Q7" s="141"/>
    </row>
    <row r="8" spans="1:18" ht="16.5" customHeight="1" thickBot="1" x14ac:dyDescent="0.3">
      <c r="A8" s="141"/>
      <c r="B8" s="141"/>
      <c r="C8" s="141"/>
      <c r="D8" s="141"/>
      <c r="E8" s="141"/>
      <c r="F8" s="141"/>
      <c r="G8" s="141"/>
      <c r="H8" s="141"/>
      <c r="I8" s="141"/>
      <c r="J8" s="141"/>
      <c r="K8" s="141"/>
      <c r="L8" s="141"/>
      <c r="M8" s="141"/>
      <c r="N8" s="141"/>
      <c r="O8" s="141"/>
      <c r="P8" s="141"/>
      <c r="Q8" s="141"/>
    </row>
    <row r="9" spans="1:18" ht="52.5" customHeight="1" thickBot="1" x14ac:dyDescent="0.3">
      <c r="A9" s="130" t="s">
        <v>39</v>
      </c>
      <c r="B9" s="131"/>
      <c r="C9" s="5"/>
      <c r="D9" s="83" t="s">
        <v>45</v>
      </c>
      <c r="E9" s="84"/>
      <c r="F9" s="85"/>
      <c r="G9" s="3"/>
      <c r="H9" s="83" t="s">
        <v>60</v>
      </c>
      <c r="I9" s="85"/>
      <c r="J9" s="3"/>
      <c r="K9" s="136" t="s">
        <v>61</v>
      </c>
      <c r="L9" s="136"/>
      <c r="M9" s="136"/>
      <c r="N9" s="3"/>
      <c r="O9" s="97" t="s">
        <v>14</v>
      </c>
      <c r="P9" s="105"/>
      <c r="Q9" s="105"/>
    </row>
    <row r="10" spans="1:18" ht="44.25" customHeight="1" x14ac:dyDescent="0.25">
      <c r="A10" s="88" t="s">
        <v>0</v>
      </c>
      <c r="B10" s="133" t="s">
        <v>1</v>
      </c>
      <c r="C10" s="5"/>
      <c r="D10" s="106" t="s">
        <v>54</v>
      </c>
      <c r="E10" s="107"/>
      <c r="F10" s="7">
        <v>15024005</v>
      </c>
      <c r="G10" s="8"/>
      <c r="H10" s="26" t="s">
        <v>8</v>
      </c>
      <c r="I10" s="11">
        <f>Q13+Q14+Q15</f>
        <v>1725481.28</v>
      </c>
      <c r="J10" s="9"/>
      <c r="K10" s="139" t="s">
        <v>35</v>
      </c>
      <c r="L10" s="139"/>
      <c r="M10" s="140">
        <f>I10+I11+I12+I13+I14</f>
        <v>3020473.3499999996</v>
      </c>
      <c r="N10" s="9"/>
      <c r="O10" s="150" t="s">
        <v>51</v>
      </c>
      <c r="P10" s="151"/>
      <c r="Q10" s="10">
        <v>10270000</v>
      </c>
    </row>
    <row r="11" spans="1:18" ht="45" customHeight="1" x14ac:dyDescent="0.25">
      <c r="A11" s="132"/>
      <c r="B11" s="87"/>
      <c r="C11" s="5"/>
      <c r="D11" s="106" t="s">
        <v>49</v>
      </c>
      <c r="E11" s="107"/>
      <c r="F11" s="7">
        <v>7690295</v>
      </c>
      <c r="G11" s="8"/>
      <c r="H11" s="26" t="s">
        <v>9</v>
      </c>
      <c r="I11" s="11">
        <v>298022.62</v>
      </c>
      <c r="J11" s="9"/>
      <c r="K11" s="139"/>
      <c r="L11" s="139"/>
      <c r="M11" s="140"/>
      <c r="N11" s="6"/>
      <c r="O11" s="106" t="s">
        <v>52</v>
      </c>
      <c r="P11" s="107"/>
      <c r="Q11" s="11">
        <v>5962358</v>
      </c>
    </row>
    <row r="12" spans="1:18" ht="45" customHeight="1" x14ac:dyDescent="0.25">
      <c r="A12" s="88" t="s">
        <v>2</v>
      </c>
      <c r="B12" s="86" t="s">
        <v>3</v>
      </c>
      <c r="C12" s="5"/>
      <c r="D12" s="106" t="s">
        <v>50</v>
      </c>
      <c r="E12" s="107"/>
      <c r="F12" s="7">
        <v>7810675</v>
      </c>
      <c r="G12" s="8"/>
      <c r="H12" s="26" t="s">
        <v>10</v>
      </c>
      <c r="I12" s="11">
        <v>145425.74</v>
      </c>
      <c r="J12" s="9"/>
      <c r="K12" s="136" t="s">
        <v>62</v>
      </c>
      <c r="L12" s="136"/>
      <c r="M12" s="136"/>
      <c r="N12" s="6"/>
      <c r="O12" s="106" t="s">
        <v>53</v>
      </c>
      <c r="P12" s="107"/>
      <c r="Q12" s="11">
        <v>6128299</v>
      </c>
    </row>
    <row r="13" spans="1:18" ht="63" customHeight="1" x14ac:dyDescent="0.25">
      <c r="A13" s="132"/>
      <c r="B13" s="87"/>
      <c r="C13" s="5"/>
      <c r="D13" s="134" t="s">
        <v>55</v>
      </c>
      <c r="E13" s="135"/>
      <c r="F13" s="14">
        <v>1307693.24</v>
      </c>
      <c r="G13" s="8"/>
      <c r="H13" s="26" t="s">
        <v>11</v>
      </c>
      <c r="I13" s="11">
        <v>314345</v>
      </c>
      <c r="J13" s="9"/>
      <c r="K13" s="139" t="s">
        <v>13</v>
      </c>
      <c r="L13" s="139"/>
      <c r="M13" s="140">
        <f>M10</f>
        <v>3020473.3499999996</v>
      </c>
      <c r="N13" s="6"/>
      <c r="O13" s="137" t="s">
        <v>63</v>
      </c>
      <c r="P13" s="138"/>
      <c r="Q13" s="15">
        <v>822097.47</v>
      </c>
    </row>
    <row r="14" spans="1:18" ht="73.5" customHeight="1" x14ac:dyDescent="0.25">
      <c r="A14" s="88" t="s">
        <v>4</v>
      </c>
      <c r="B14" s="86" t="s">
        <v>5</v>
      </c>
      <c r="C14" s="5"/>
      <c r="D14" s="134" t="s">
        <v>56</v>
      </c>
      <c r="E14" s="135"/>
      <c r="F14" s="14">
        <v>863691.75</v>
      </c>
      <c r="G14" s="8"/>
      <c r="H14" s="26" t="s">
        <v>12</v>
      </c>
      <c r="I14" s="11">
        <v>537198.71</v>
      </c>
      <c r="J14" s="9"/>
      <c r="K14" s="139"/>
      <c r="L14" s="139"/>
      <c r="M14" s="140"/>
      <c r="N14" s="6"/>
      <c r="O14" s="137" t="s">
        <v>64</v>
      </c>
      <c r="P14" s="138"/>
      <c r="Q14" s="15">
        <v>426019.81</v>
      </c>
    </row>
    <row r="15" spans="1:18" ht="59.25" customHeight="1" x14ac:dyDescent="0.25">
      <c r="A15" s="132"/>
      <c r="B15" s="87"/>
      <c r="C15" s="5"/>
      <c r="D15" s="134" t="s">
        <v>57</v>
      </c>
      <c r="E15" s="135"/>
      <c r="F15" s="14">
        <v>849088.36</v>
      </c>
      <c r="G15" s="8"/>
      <c r="J15" s="3"/>
      <c r="K15" s="5"/>
      <c r="L15" s="5"/>
      <c r="M15" s="5"/>
      <c r="N15" s="6"/>
      <c r="O15" s="137" t="s">
        <v>65</v>
      </c>
      <c r="P15" s="138"/>
      <c r="Q15" s="15">
        <v>477364</v>
      </c>
      <c r="R15" s="27"/>
    </row>
    <row r="16" spans="1:18" ht="61.5" customHeight="1" x14ac:dyDescent="0.25">
      <c r="A16" s="88" t="s">
        <v>32</v>
      </c>
      <c r="B16" s="86" t="s">
        <v>34</v>
      </c>
      <c r="C16" s="5"/>
      <c r="D16" s="106" t="s">
        <v>58</v>
      </c>
      <c r="E16" s="107"/>
      <c r="F16" s="16">
        <f>F13/F10</f>
        <v>8.704025591045797E-2</v>
      </c>
      <c r="G16" s="8"/>
      <c r="J16" s="9"/>
      <c r="K16" s="5"/>
      <c r="L16" s="5"/>
      <c r="M16" s="5"/>
      <c r="N16" s="6"/>
      <c r="O16" s="106" t="s">
        <v>66</v>
      </c>
      <c r="P16" s="107"/>
      <c r="Q16" s="16">
        <f>Q13/Q10</f>
        <v>8.004843914313535E-2</v>
      </c>
      <c r="R16" s="27"/>
    </row>
    <row r="17" spans="1:17" ht="66.75" customHeight="1" x14ac:dyDescent="0.25">
      <c r="A17" s="132"/>
      <c r="B17" s="87"/>
      <c r="C17" s="5"/>
      <c r="D17" s="106" t="s">
        <v>59</v>
      </c>
      <c r="E17" s="107"/>
      <c r="F17" s="16">
        <f t="shared" ref="F17:F18" si="0">F14/F11</f>
        <v>0.11230931323180711</v>
      </c>
      <c r="G17" s="17"/>
      <c r="J17" s="9"/>
      <c r="K17" s="5"/>
      <c r="L17" s="5"/>
      <c r="M17" s="5"/>
      <c r="N17" s="6"/>
      <c r="O17" s="106" t="s">
        <v>67</v>
      </c>
      <c r="P17" s="107"/>
      <c r="Q17" s="16">
        <f>Q14/Q11</f>
        <v>7.1451564968088133E-2</v>
      </c>
    </row>
    <row r="18" spans="1:17" ht="66" customHeight="1" thickBot="1" x14ac:dyDescent="0.3">
      <c r="A18" s="88" t="s">
        <v>6</v>
      </c>
      <c r="B18" s="86" t="s">
        <v>7</v>
      </c>
      <c r="C18" s="5"/>
      <c r="D18" s="106" t="s">
        <v>75</v>
      </c>
      <c r="E18" s="107"/>
      <c r="F18" s="114">
        <f t="shared" si="0"/>
        <v>0.10870870443335563</v>
      </c>
      <c r="G18" s="17"/>
      <c r="J18" s="9"/>
      <c r="K18" s="5"/>
      <c r="L18" s="5"/>
      <c r="M18" s="5"/>
      <c r="N18" s="6"/>
      <c r="O18" s="112" t="s">
        <v>68</v>
      </c>
      <c r="P18" s="113"/>
      <c r="Q18" s="18">
        <f>Q15/Q12</f>
        <v>7.7895024377890185E-2</v>
      </c>
    </row>
    <row r="19" spans="1:17" ht="45" customHeight="1" thickBot="1" x14ac:dyDescent="0.3">
      <c r="A19" s="89"/>
      <c r="B19" s="90"/>
      <c r="C19" s="5"/>
      <c r="D19" s="112"/>
      <c r="E19" s="113"/>
      <c r="F19" s="115"/>
      <c r="G19" s="5"/>
      <c r="J19" s="6"/>
      <c r="K19" s="5"/>
      <c r="L19" s="5"/>
      <c r="M19" s="5"/>
      <c r="N19" s="6"/>
      <c r="O19" s="84" t="s">
        <v>44</v>
      </c>
      <c r="P19" s="84"/>
      <c r="Q19" s="84"/>
    </row>
    <row r="20" spans="1:17" ht="17.25" customHeight="1" thickBot="1" x14ac:dyDescent="0.3">
      <c r="A20" s="5"/>
      <c r="B20" s="5"/>
      <c r="C20" s="5"/>
      <c r="D20" s="5"/>
      <c r="E20" s="5"/>
      <c r="F20" s="5"/>
      <c r="G20" s="5"/>
      <c r="H20" s="5"/>
      <c r="I20" s="5"/>
      <c r="J20" s="6"/>
      <c r="K20" s="5"/>
      <c r="L20" s="5"/>
      <c r="M20" s="5"/>
      <c r="N20" s="6"/>
      <c r="O20" s="108"/>
      <c r="P20" s="108"/>
      <c r="Q20" s="108"/>
    </row>
    <row r="21" spans="1:17" ht="34.5" customHeight="1" thickBot="1" x14ac:dyDescent="0.3">
      <c r="A21" s="83" t="s">
        <v>15</v>
      </c>
      <c r="B21" s="85"/>
      <c r="C21" s="19"/>
      <c r="D21" s="109" t="s">
        <v>18</v>
      </c>
      <c r="E21" s="110"/>
      <c r="F21" s="111" t="s">
        <v>19</v>
      </c>
      <c r="G21" s="111"/>
      <c r="H21" s="111"/>
      <c r="I21" s="47" t="s">
        <v>20</v>
      </c>
      <c r="J21" s="19"/>
      <c r="K21" s="5"/>
      <c r="L21" s="5"/>
      <c r="M21" s="5"/>
      <c r="N21" s="6"/>
      <c r="O21" s="117" t="s">
        <v>22</v>
      </c>
      <c r="P21" s="118"/>
      <c r="Q21" s="65">
        <v>65</v>
      </c>
    </row>
    <row r="22" spans="1:17" ht="24" customHeight="1" thickBot="1" x14ac:dyDescent="0.3">
      <c r="A22" s="97"/>
      <c r="B22" s="98"/>
      <c r="C22" s="6"/>
      <c r="D22" s="109"/>
      <c r="E22" s="111"/>
      <c r="F22" s="111">
        <v>2025</v>
      </c>
      <c r="G22" s="111"/>
      <c r="H22" s="111"/>
      <c r="I22" s="46"/>
      <c r="J22" s="6"/>
      <c r="K22" s="5"/>
      <c r="L22" s="5"/>
      <c r="M22" s="5"/>
      <c r="N22" s="6"/>
      <c r="O22" s="72" t="s">
        <v>23</v>
      </c>
      <c r="P22" s="73"/>
      <c r="Q22" s="62">
        <v>35</v>
      </c>
    </row>
    <row r="23" spans="1:17" ht="24.75" hidden="1" customHeight="1" x14ac:dyDescent="0.25">
      <c r="A23" s="35"/>
      <c r="B23" s="36"/>
      <c r="C23" s="6"/>
      <c r="D23" s="12"/>
      <c r="E23" s="5"/>
      <c r="F23" s="5"/>
      <c r="G23" s="6"/>
      <c r="H23" s="5"/>
      <c r="I23" s="13"/>
      <c r="J23" s="6"/>
      <c r="K23" s="5"/>
      <c r="L23" s="5"/>
      <c r="M23" s="5"/>
      <c r="N23" s="6"/>
      <c r="O23" s="123" t="s">
        <v>25</v>
      </c>
      <c r="P23" s="124"/>
      <c r="Q23" s="125"/>
    </row>
    <row r="24" spans="1:17" ht="24.75" hidden="1" customHeight="1" x14ac:dyDescent="0.25">
      <c r="A24" s="35"/>
      <c r="B24" s="36"/>
      <c r="C24" s="6"/>
      <c r="D24" s="12"/>
      <c r="E24" s="5"/>
      <c r="F24" s="5"/>
      <c r="G24" s="6"/>
      <c r="H24" s="5"/>
      <c r="I24" s="13"/>
      <c r="J24" s="6"/>
      <c r="K24" s="5"/>
      <c r="L24" s="5"/>
      <c r="M24" s="5"/>
      <c r="N24" s="6"/>
      <c r="O24" s="121" t="s">
        <v>22</v>
      </c>
      <c r="P24" s="122"/>
      <c r="Q24" s="21">
        <v>19</v>
      </c>
    </row>
    <row r="25" spans="1:17" ht="32.25" customHeight="1" x14ac:dyDescent="0.25">
      <c r="A25" s="40" t="s">
        <v>29</v>
      </c>
      <c r="B25" s="41" t="s">
        <v>33</v>
      </c>
      <c r="C25" s="22"/>
      <c r="D25" s="99">
        <v>15024005</v>
      </c>
      <c r="E25" s="100"/>
      <c r="F25" s="103">
        <v>13458849.34</v>
      </c>
      <c r="G25" s="103"/>
      <c r="H25" s="103"/>
      <c r="I25" s="42">
        <f>F25/D25</f>
        <v>0.89582300724740171</v>
      </c>
      <c r="J25" s="43"/>
      <c r="K25" s="44"/>
      <c r="L25" s="44"/>
      <c r="M25" s="44"/>
      <c r="N25" s="6"/>
      <c r="O25" s="119" t="s">
        <v>24</v>
      </c>
      <c r="P25" s="120"/>
      <c r="Q25" s="63">
        <v>42</v>
      </c>
    </row>
    <row r="26" spans="1:17" ht="32.25" customHeight="1" thickBot="1" x14ac:dyDescent="0.3">
      <c r="A26" s="23" t="s">
        <v>30</v>
      </c>
      <c r="B26" s="24" t="s">
        <v>16</v>
      </c>
      <c r="C26" s="43"/>
      <c r="D26" s="99">
        <v>7690295</v>
      </c>
      <c r="E26" s="100"/>
      <c r="F26" s="103">
        <v>6846902.2800000003</v>
      </c>
      <c r="G26" s="103"/>
      <c r="H26" s="103"/>
      <c r="I26" s="42">
        <f t="shared" ref="I26:I27" si="1">F26/D26</f>
        <v>0.89033025131025534</v>
      </c>
      <c r="J26" s="43"/>
      <c r="K26" s="44"/>
      <c r="L26" s="44"/>
      <c r="M26" s="44"/>
      <c r="N26" s="6"/>
      <c r="O26" s="97" t="s">
        <v>27</v>
      </c>
      <c r="P26" s="105"/>
      <c r="Q26" s="105"/>
    </row>
    <row r="27" spans="1:17" ht="32.25" customHeight="1" thickBot="1" x14ac:dyDescent="0.3">
      <c r="A27" s="79" t="s">
        <v>31</v>
      </c>
      <c r="B27" s="81" t="s">
        <v>17</v>
      </c>
      <c r="C27" s="43"/>
      <c r="D27" s="101">
        <v>7810675</v>
      </c>
      <c r="E27" s="102"/>
      <c r="F27" s="104">
        <v>6780191.2999999998</v>
      </c>
      <c r="G27" s="104"/>
      <c r="H27" s="104"/>
      <c r="I27" s="45">
        <f t="shared" si="1"/>
        <v>0.86806726691355096</v>
      </c>
      <c r="J27" s="43"/>
      <c r="K27" s="44"/>
      <c r="L27" s="44"/>
      <c r="M27" s="44"/>
      <c r="N27" s="6"/>
      <c r="O27" s="128" t="s">
        <v>22</v>
      </c>
      <c r="P27" s="129"/>
      <c r="Q27" s="61">
        <v>1</v>
      </c>
    </row>
    <row r="28" spans="1:17" ht="24.95" customHeight="1" thickBot="1" x14ac:dyDescent="0.3">
      <c r="A28" s="80"/>
      <c r="B28" s="82"/>
      <c r="C28" s="44"/>
      <c r="D28" s="74">
        <f>SUM(D25:E27)</f>
        <v>30524975</v>
      </c>
      <c r="E28" s="75"/>
      <c r="F28" s="76">
        <f>SUM(F25:H27)</f>
        <v>27085942.920000002</v>
      </c>
      <c r="G28" s="76"/>
      <c r="H28" s="76"/>
      <c r="I28" s="49">
        <f>F28/D28</f>
        <v>0.88733710412539246</v>
      </c>
      <c r="J28" s="44"/>
      <c r="K28" s="44"/>
      <c r="L28" s="44"/>
      <c r="M28" s="44"/>
      <c r="N28" s="6"/>
      <c r="O28" s="72" t="s">
        <v>23</v>
      </c>
      <c r="P28" s="73"/>
      <c r="Q28" s="20">
        <v>1</v>
      </c>
    </row>
    <row r="29" spans="1:17" ht="29.25" customHeight="1" thickBot="1" x14ac:dyDescent="0.3">
      <c r="A29" s="91" t="s">
        <v>74</v>
      </c>
      <c r="B29" s="92"/>
      <c r="C29" s="92"/>
      <c r="D29" s="92"/>
      <c r="E29" s="92"/>
      <c r="F29" s="92"/>
      <c r="G29" s="92"/>
      <c r="H29" s="92"/>
      <c r="I29" s="92"/>
      <c r="J29" s="92"/>
      <c r="K29" s="92"/>
      <c r="L29" s="92"/>
      <c r="M29" s="93"/>
      <c r="N29" s="6"/>
      <c r="O29" s="77" t="s">
        <v>24</v>
      </c>
      <c r="P29" s="78"/>
      <c r="Q29" s="64">
        <v>0</v>
      </c>
    </row>
    <row r="30" spans="1:17" ht="59.25" customHeight="1" thickBot="1" x14ac:dyDescent="0.3">
      <c r="A30" s="94" t="s">
        <v>72</v>
      </c>
      <c r="B30" s="95"/>
      <c r="C30" s="95"/>
      <c r="D30" s="95"/>
      <c r="E30" s="95"/>
      <c r="F30" s="95"/>
      <c r="G30" s="95"/>
      <c r="H30" s="95"/>
      <c r="I30" s="95"/>
      <c r="J30" s="95"/>
      <c r="K30" s="95"/>
      <c r="L30" s="95"/>
      <c r="M30" s="96"/>
      <c r="N30" s="6"/>
      <c r="O30" s="83" t="s">
        <v>28</v>
      </c>
      <c r="P30" s="84"/>
      <c r="Q30" s="85"/>
    </row>
    <row r="31" spans="1:17" ht="48.75" customHeight="1" x14ac:dyDescent="0.25">
      <c r="A31" s="66" t="s">
        <v>73</v>
      </c>
      <c r="B31" s="67"/>
      <c r="C31" s="67"/>
      <c r="D31" s="67"/>
      <c r="E31" s="67"/>
      <c r="F31" s="67"/>
      <c r="G31" s="67"/>
      <c r="H31" s="67"/>
      <c r="I31" s="67"/>
      <c r="J31" s="67"/>
      <c r="K31" s="67"/>
      <c r="L31" s="67"/>
      <c r="M31" s="68"/>
      <c r="N31" s="6"/>
      <c r="O31" s="128" t="s">
        <v>22</v>
      </c>
      <c r="P31" s="129"/>
      <c r="Q31" s="20">
        <v>0</v>
      </c>
    </row>
    <row r="32" spans="1:17" ht="37.5" customHeight="1" x14ac:dyDescent="0.25">
      <c r="A32" s="69" t="s">
        <v>69</v>
      </c>
      <c r="B32" s="70"/>
      <c r="C32" s="70"/>
      <c r="D32" s="70"/>
      <c r="E32" s="70"/>
      <c r="F32" s="70"/>
      <c r="G32" s="70"/>
      <c r="H32" s="70"/>
      <c r="I32" s="70"/>
      <c r="J32" s="70"/>
      <c r="K32" s="70"/>
      <c r="L32" s="70"/>
      <c r="M32" s="71"/>
      <c r="N32" s="6"/>
      <c r="O32" s="72" t="s">
        <v>23</v>
      </c>
      <c r="P32" s="73"/>
      <c r="Q32" s="20">
        <v>0</v>
      </c>
    </row>
    <row r="33" spans="1:17" ht="30.75" customHeight="1" x14ac:dyDescent="0.25">
      <c r="A33" s="66" t="s">
        <v>70</v>
      </c>
      <c r="B33" s="67"/>
      <c r="C33" s="67"/>
      <c r="D33" s="67"/>
      <c r="E33" s="67"/>
      <c r="F33" s="67"/>
      <c r="G33" s="67"/>
      <c r="H33" s="67"/>
      <c r="I33" s="67"/>
      <c r="J33" s="67"/>
      <c r="K33" s="67"/>
      <c r="L33" s="67"/>
      <c r="M33" s="68"/>
      <c r="N33" s="6"/>
      <c r="O33" s="72" t="s">
        <v>24</v>
      </c>
      <c r="P33" s="73"/>
      <c r="Q33" s="145">
        <v>0</v>
      </c>
    </row>
    <row r="34" spans="1:17" ht="53.25" customHeight="1" thickBot="1" x14ac:dyDescent="0.3">
      <c r="A34" s="142" t="s">
        <v>71</v>
      </c>
      <c r="B34" s="143"/>
      <c r="C34" s="143"/>
      <c r="D34" s="143"/>
      <c r="E34" s="143"/>
      <c r="F34" s="143"/>
      <c r="G34" s="143"/>
      <c r="H34" s="143"/>
      <c r="I34" s="143"/>
      <c r="J34" s="143"/>
      <c r="K34" s="143"/>
      <c r="L34" s="143"/>
      <c r="M34" s="144"/>
      <c r="N34" s="48"/>
      <c r="O34" s="77"/>
      <c r="P34" s="78"/>
      <c r="Q34" s="146"/>
    </row>
    <row r="35" spans="1:17" ht="18.75" x14ac:dyDescent="0.3">
      <c r="B35" s="4"/>
      <c r="C35" s="4"/>
      <c r="D35" s="4"/>
      <c r="E35" s="4"/>
      <c r="I35" s="48"/>
      <c r="J35" s="48"/>
      <c r="K35" s="48"/>
      <c r="L35" s="48"/>
      <c r="M35" s="48"/>
      <c r="N35" s="48"/>
      <c r="O35" s="48"/>
    </row>
    <row r="36" spans="1:17" x14ac:dyDescent="0.25">
      <c r="B36" s="1"/>
      <c r="D36" s="1"/>
      <c r="E36" s="1"/>
    </row>
    <row r="37" spans="1:17" x14ac:dyDescent="0.25">
      <c r="B37" s="1"/>
      <c r="D37" s="1"/>
      <c r="E37" s="1"/>
    </row>
    <row r="38" spans="1:17" x14ac:dyDescent="0.25">
      <c r="B38" s="1"/>
      <c r="D38" s="1"/>
      <c r="E38" s="1"/>
    </row>
    <row r="39" spans="1:17" x14ac:dyDescent="0.25">
      <c r="B39" s="1"/>
      <c r="D39" s="1"/>
      <c r="E39" s="1"/>
    </row>
    <row r="44" spans="1:17" x14ac:dyDescent="0.25">
      <c r="O44" s="126" t="s">
        <v>21</v>
      </c>
      <c r="P44" s="127"/>
      <c r="Q44" s="127"/>
    </row>
    <row r="45" spans="1:17" x14ac:dyDescent="0.25">
      <c r="O45" s="2"/>
      <c r="P45" s="2"/>
      <c r="Q45" s="2"/>
    </row>
    <row r="46" spans="1:17" x14ac:dyDescent="0.25">
      <c r="O46" s="2"/>
      <c r="P46" s="2"/>
      <c r="Q46" s="2"/>
    </row>
    <row r="47" spans="1:17" x14ac:dyDescent="0.25">
      <c r="O47" s="2"/>
      <c r="P47" s="2"/>
      <c r="Q47" s="2"/>
    </row>
    <row r="48" spans="1:17" x14ac:dyDescent="0.25">
      <c r="O48" s="116"/>
      <c r="P48" s="116"/>
      <c r="Q48" s="116"/>
    </row>
    <row r="49" spans="15:17" x14ac:dyDescent="0.25">
      <c r="O49" s="116"/>
      <c r="P49" s="116"/>
      <c r="Q49" s="116"/>
    </row>
    <row r="50" spans="15:17" x14ac:dyDescent="0.25">
      <c r="O50" s="116"/>
      <c r="P50" s="116"/>
      <c r="Q50" s="116"/>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19685039370078741" right="0.23622047244094491" top="0.31496062992125984" bottom="0.39370078740157483" header="0.31496062992125984" footer="0.31496062992125984"/>
  <pageSetup paperSize="14" scale="47"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zoomScale="145" zoomScaleNormal="145" workbookViewId="0">
      <selection activeCell="H19" sqref="H19"/>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3" t="s">
        <v>36</v>
      </c>
      <c r="C3" s="84" t="s">
        <v>37</v>
      </c>
      <c r="D3" s="85" t="s">
        <v>20</v>
      </c>
      <c r="H3" t="s">
        <v>38</v>
      </c>
      <c r="I3" s="39">
        <v>30524975</v>
      </c>
    </row>
    <row r="4" spans="1:14" ht="15" customHeight="1" x14ac:dyDescent="0.25">
      <c r="B4" s="97"/>
      <c r="C4" s="105"/>
      <c r="D4" s="98"/>
      <c r="F4">
        <v>2025</v>
      </c>
      <c r="H4" t="s">
        <v>37</v>
      </c>
      <c r="I4" s="39">
        <f>C8</f>
        <v>27085942.920000002</v>
      </c>
    </row>
    <row r="5" spans="1:14" ht="15.75" customHeight="1" x14ac:dyDescent="0.25">
      <c r="A5" s="23">
        <v>67</v>
      </c>
      <c r="B5" s="28">
        <f>Hoja1!D25</f>
        <v>15024005</v>
      </c>
      <c r="C5" s="29">
        <f>Hoja1!F25</f>
        <v>13458849.34</v>
      </c>
      <c r="D5" s="30">
        <f>C5/B5</f>
        <v>0.89582300724740171</v>
      </c>
      <c r="N5" s="39"/>
    </row>
    <row r="6" spans="1:14" ht="15.75" x14ac:dyDescent="0.25">
      <c r="A6" s="23">
        <v>68</v>
      </c>
      <c r="B6" s="28">
        <f>Hoja1!D26</f>
        <v>7690295</v>
      </c>
      <c r="C6" s="29">
        <f>Hoja1!F26</f>
        <v>6846902.2800000003</v>
      </c>
      <c r="D6" s="30">
        <f>C6/B6</f>
        <v>0.89033025131025534</v>
      </c>
    </row>
    <row r="7" spans="1:14" ht="16.5" thickBot="1" x14ac:dyDescent="0.3">
      <c r="A7" s="25">
        <v>69</v>
      </c>
      <c r="B7" s="31">
        <f>Hoja1!D27</f>
        <v>7810675</v>
      </c>
      <c r="C7" s="32">
        <f>Hoja1!F27</f>
        <v>6780191.2999999998</v>
      </c>
      <c r="D7" s="38">
        <f>C7/B7</f>
        <v>0.86806726691355096</v>
      </c>
    </row>
    <row r="8" spans="1:14" ht="16.5" thickBot="1" x14ac:dyDescent="0.3">
      <c r="B8" s="33">
        <f>SUM(B5:B7)</f>
        <v>30524975</v>
      </c>
      <c r="C8" s="37">
        <f>SUM(C5:C7)</f>
        <v>27085942.920000002</v>
      </c>
      <c r="D8" s="34">
        <f>C8/B8</f>
        <v>0.88733710412539246</v>
      </c>
    </row>
    <row r="41" spans="1:4" ht="60" x14ac:dyDescent="0.25">
      <c r="A41" s="52"/>
      <c r="B41" s="52" t="s">
        <v>40</v>
      </c>
      <c r="C41" s="52" t="s">
        <v>41</v>
      </c>
      <c r="D41" s="53" t="s">
        <v>42</v>
      </c>
    </row>
    <row r="42" spans="1:4" x14ac:dyDescent="0.25">
      <c r="A42" s="52" t="s">
        <v>22</v>
      </c>
      <c r="B42" s="56">
        <f>Hoja1!F10</f>
        <v>15024005</v>
      </c>
      <c r="C42" s="58">
        <f>Hoja1!F13</f>
        <v>1307693.24</v>
      </c>
      <c r="D42" s="54">
        <f>C42/B42</f>
        <v>8.704025591045797E-2</v>
      </c>
    </row>
    <row r="43" spans="1:4" x14ac:dyDescent="0.25">
      <c r="A43" s="52" t="s">
        <v>23</v>
      </c>
      <c r="B43" s="56">
        <f>Hoja1!F11</f>
        <v>7690295</v>
      </c>
      <c r="C43" s="58">
        <f>Hoja1!F14</f>
        <v>863691.75</v>
      </c>
      <c r="D43" s="54">
        <f t="shared" ref="D43:D44" si="0">C43/B43</f>
        <v>0.11230931323180711</v>
      </c>
    </row>
    <row r="44" spans="1:4" x14ac:dyDescent="0.25">
      <c r="A44" s="52" t="s">
        <v>24</v>
      </c>
      <c r="B44" s="56">
        <f>Hoja1!F12</f>
        <v>7810675</v>
      </c>
      <c r="C44" s="58">
        <f>Hoja1!F15</f>
        <v>849088.36</v>
      </c>
      <c r="D44" s="54">
        <f t="shared" si="0"/>
        <v>0.10870870443335563</v>
      </c>
    </row>
    <row r="45" spans="1:4" x14ac:dyDescent="0.25">
      <c r="B45" s="57">
        <f>SUM(B42:B44)</f>
        <v>30524975</v>
      </c>
      <c r="C45" s="57">
        <f>SUM(C42:C44)</f>
        <v>3020473.35</v>
      </c>
      <c r="D45" s="55">
        <f>SUM(D42:D44)/3</f>
        <v>0.10268609119187357</v>
      </c>
    </row>
    <row r="51" spans="1:4" ht="45" x14ac:dyDescent="0.25">
      <c r="B51" t="s">
        <v>40</v>
      </c>
      <c r="C51" t="s">
        <v>41</v>
      </c>
      <c r="D51" s="50" t="s">
        <v>43</v>
      </c>
    </row>
    <row r="52" spans="1:4" x14ac:dyDescent="0.25">
      <c r="A52" t="s">
        <v>22</v>
      </c>
      <c r="B52" s="39">
        <f>Hoja1!D25</f>
        <v>15024005</v>
      </c>
      <c r="C52" s="59">
        <f>Hoja1!F25</f>
        <v>13458849.34</v>
      </c>
      <c r="D52" s="51">
        <f>C52/B52</f>
        <v>0.89582300724740171</v>
      </c>
    </row>
    <row r="53" spans="1:4" x14ac:dyDescent="0.25">
      <c r="A53" t="s">
        <v>23</v>
      </c>
      <c r="B53" s="39">
        <f>Hoja1!D26</f>
        <v>7690295</v>
      </c>
      <c r="C53" s="59">
        <f>Hoja1!F26</f>
        <v>6846902.2800000003</v>
      </c>
      <c r="D53" s="51">
        <f>C53/B53</f>
        <v>0.89033025131025534</v>
      </c>
    </row>
    <row r="54" spans="1:4" x14ac:dyDescent="0.25">
      <c r="A54" t="s">
        <v>24</v>
      </c>
      <c r="B54" s="39">
        <f>Hoja1!D27</f>
        <v>7810675</v>
      </c>
      <c r="C54" s="59">
        <f>Hoja1!F27</f>
        <v>6780191.2999999998</v>
      </c>
      <c r="D54" s="51">
        <f>C54/B54</f>
        <v>0.86806726691355096</v>
      </c>
    </row>
    <row r="55" spans="1:4" x14ac:dyDescent="0.25">
      <c r="B55" s="39">
        <f>SUM(B52:B54)</f>
        <v>30524975</v>
      </c>
      <c r="C55" s="39">
        <f>SUM(C52:C54)</f>
        <v>27085942.920000002</v>
      </c>
      <c r="D55" s="51">
        <f>C55/B55</f>
        <v>0.88733710412539246</v>
      </c>
    </row>
    <row r="56" spans="1:4" x14ac:dyDescent="0.25">
      <c r="D56" s="60">
        <f>(D52+D53+D54)/3</f>
        <v>0.88474017515706949</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2025-12-04T21:43:40Z</cp:lastPrinted>
  <dcterms:created xsi:type="dcterms:W3CDTF">2025-07-01T16:17:00Z</dcterms:created>
  <dcterms:modified xsi:type="dcterms:W3CDTF">2025-12-04T21:44:59Z</dcterms:modified>
</cp:coreProperties>
</file>